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 tabRatio="781" activeTab="3"/>
  </bookViews>
  <sheets>
    <sheet name="ЖК Волга Лайф" sheetId="36" r:id="rId1"/>
    <sheet name="ЖК Лесная Мелодия 3" sheetId="35" r:id="rId2"/>
    <sheet name="ЖК Медовый" sheetId="42" r:id="rId3"/>
    <sheet name="Кольцово" sheetId="43" r:id="rId4"/>
    <sheet name="ПИФ МЕдовый" sheetId="44" r:id="rId5"/>
  </sheets>
  <definedNames>
    <definedName name="_xlnm._FilterDatabase" localSheetId="0" hidden="1">'ЖК Волга Лайф'!#REF!</definedName>
  </definedNames>
  <calcPr calcId="145621"/>
</workbook>
</file>

<file path=xl/calcChain.xml><?xml version="1.0" encoding="utf-8"?>
<calcChain xmlns="http://schemas.openxmlformats.org/spreadsheetml/2006/main">
  <c r="F5" i="43" l="1"/>
  <c r="F4" i="43"/>
  <c r="F3" i="43"/>
  <c r="E5" i="43"/>
  <c r="E4" i="43"/>
  <c r="E3" i="43"/>
  <c r="G42" i="35" l="1"/>
  <c r="E42" i="35"/>
  <c r="C42" i="35"/>
  <c r="H12" i="35"/>
  <c r="F12" i="35"/>
  <c r="D12" i="35"/>
  <c r="H13" i="35"/>
  <c r="F13" i="35"/>
  <c r="D13" i="35"/>
  <c r="D43" i="35" l="1"/>
  <c r="F43" i="35"/>
  <c r="H43" i="35"/>
  <c r="D28" i="35"/>
  <c r="F4" i="44" l="1"/>
  <c r="F3" i="44"/>
  <c r="E4" i="44"/>
  <c r="E3" i="44"/>
  <c r="C4" i="44" l="1"/>
  <c r="C3" i="44"/>
  <c r="D5" i="44"/>
  <c r="D6" i="44"/>
  <c r="F5" i="44" l="1"/>
  <c r="E5" i="44"/>
  <c r="E6" i="44"/>
  <c r="F6" i="44"/>
  <c r="E70" i="42"/>
  <c r="E71" i="42"/>
  <c r="E72" i="42"/>
  <c r="E73" i="42"/>
  <c r="E74" i="42"/>
  <c r="E75" i="42"/>
  <c r="E76" i="42"/>
  <c r="E78" i="42"/>
  <c r="E79" i="42"/>
  <c r="E80" i="42"/>
  <c r="E81" i="42"/>
  <c r="E82" i="42"/>
  <c r="E83" i="42"/>
  <c r="E84" i="42"/>
  <c r="E85" i="42"/>
  <c r="E86" i="42"/>
  <c r="E87" i="42"/>
  <c r="E88" i="42"/>
  <c r="E89" i="42"/>
  <c r="E90" i="42"/>
  <c r="E91" i="42"/>
  <c r="E92" i="42"/>
  <c r="E93" i="42"/>
  <c r="E94" i="42"/>
  <c r="E95" i="42"/>
  <c r="E96" i="42"/>
  <c r="E97" i="42"/>
  <c r="E98" i="42"/>
  <c r="E69" i="42"/>
  <c r="C71" i="42"/>
  <c r="C72" i="42"/>
  <c r="C73" i="42"/>
  <c r="C74" i="42"/>
  <c r="C75" i="42"/>
  <c r="C76" i="42"/>
  <c r="C77" i="42"/>
  <c r="C78" i="42"/>
  <c r="C79" i="42"/>
  <c r="C80" i="42"/>
  <c r="C81" i="42"/>
  <c r="C82" i="42"/>
  <c r="C83" i="42"/>
  <c r="C84" i="42"/>
  <c r="C85" i="42"/>
  <c r="C86" i="42"/>
  <c r="C87" i="42"/>
  <c r="C88" i="42"/>
  <c r="C89" i="42"/>
  <c r="C90" i="42"/>
  <c r="C91" i="42"/>
  <c r="C92" i="42"/>
  <c r="C93" i="42"/>
  <c r="C94" i="42"/>
  <c r="C95" i="42"/>
  <c r="C96" i="42"/>
  <c r="C97" i="42"/>
  <c r="C98" i="42"/>
  <c r="C70" i="42"/>
  <c r="I35" i="35"/>
  <c r="I36" i="35"/>
  <c r="I37" i="35"/>
  <c r="I38" i="35"/>
  <c r="I39" i="35"/>
  <c r="I40" i="35"/>
  <c r="I34" i="35"/>
  <c r="G35" i="35"/>
  <c r="G36" i="35"/>
  <c r="G37" i="35"/>
  <c r="G38" i="35"/>
  <c r="G39" i="35"/>
  <c r="G40" i="35"/>
  <c r="G34" i="35"/>
  <c r="E35" i="35"/>
  <c r="E36" i="35"/>
  <c r="E37" i="35"/>
  <c r="E38" i="35"/>
  <c r="E39" i="35"/>
  <c r="E40" i="35"/>
  <c r="E34" i="35"/>
  <c r="C34" i="35"/>
  <c r="C35" i="35"/>
  <c r="C36" i="35"/>
  <c r="C37" i="35"/>
  <c r="C38" i="35"/>
  <c r="C39" i="35"/>
  <c r="C40" i="35"/>
  <c r="C33" i="35"/>
  <c r="I64" i="36"/>
  <c r="I65" i="36"/>
  <c r="I66" i="36"/>
  <c r="I67" i="36"/>
  <c r="I68" i="36"/>
  <c r="I69" i="36"/>
  <c r="I70" i="36"/>
  <c r="I71" i="36"/>
  <c r="I72" i="36"/>
  <c r="I73" i="36"/>
  <c r="I74" i="36"/>
  <c r="I75" i="36"/>
  <c r="I76" i="36"/>
  <c r="I77" i="36"/>
  <c r="I78" i="36"/>
  <c r="I79" i="36"/>
  <c r="I80" i="36"/>
  <c r="I81" i="36"/>
  <c r="I82" i="36"/>
  <c r="I83" i="36"/>
  <c r="I84" i="36"/>
  <c r="I85" i="36"/>
  <c r="I86" i="36"/>
  <c r="I63" i="36"/>
  <c r="G64" i="36"/>
  <c r="G65" i="36"/>
  <c r="G66" i="36"/>
  <c r="G67" i="36"/>
  <c r="G68" i="36"/>
  <c r="G69" i="36"/>
  <c r="G70" i="36"/>
  <c r="G71" i="36"/>
  <c r="G72" i="36"/>
  <c r="G73" i="36"/>
  <c r="G74" i="36"/>
  <c r="G75" i="36"/>
  <c r="G76" i="36"/>
  <c r="G77" i="36"/>
  <c r="G78" i="36"/>
  <c r="G79" i="36"/>
  <c r="G80" i="36"/>
  <c r="G81" i="36"/>
  <c r="G82" i="36"/>
  <c r="G83" i="36"/>
  <c r="G84" i="36"/>
  <c r="G85" i="36"/>
  <c r="G86" i="36"/>
  <c r="G87" i="36"/>
  <c r="G88" i="36"/>
  <c r="G89" i="36"/>
  <c r="G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63" i="36"/>
  <c r="C64" i="36"/>
  <c r="C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63" i="36"/>
  <c r="E36" i="42" l="1"/>
  <c r="E3" i="42"/>
  <c r="F38" i="42" l="1"/>
  <c r="F39" i="42"/>
  <c r="F40" i="42"/>
  <c r="F41" i="42"/>
  <c r="F42" i="42"/>
  <c r="F43" i="42"/>
  <c r="F45" i="42"/>
  <c r="F46" i="42"/>
  <c r="F47" i="42"/>
  <c r="F48" i="42"/>
  <c r="F49" i="42"/>
  <c r="F50" i="42"/>
  <c r="F51" i="42"/>
  <c r="F52" i="42"/>
  <c r="F53" i="42"/>
  <c r="F54" i="42"/>
  <c r="F55" i="42"/>
  <c r="F56" i="42"/>
  <c r="F57" i="42"/>
  <c r="F58" i="42"/>
  <c r="F59" i="42"/>
  <c r="F60" i="42"/>
  <c r="F61" i="42"/>
  <c r="F62" i="42"/>
  <c r="F63" i="42"/>
  <c r="F64" i="42"/>
  <c r="F65" i="42"/>
  <c r="F37" i="42"/>
  <c r="D38" i="42"/>
  <c r="D39" i="42"/>
  <c r="D40" i="42"/>
  <c r="D41" i="42"/>
  <c r="D42" i="42"/>
  <c r="D43" i="42"/>
  <c r="D44" i="42"/>
  <c r="D45" i="42"/>
  <c r="D46" i="42"/>
  <c r="D47" i="42"/>
  <c r="D48" i="42"/>
  <c r="D49" i="42"/>
  <c r="D50" i="42"/>
  <c r="D51" i="42"/>
  <c r="D52" i="42"/>
  <c r="D53" i="42"/>
  <c r="D54" i="42"/>
  <c r="D55" i="42"/>
  <c r="D56" i="42"/>
  <c r="D57" i="42"/>
  <c r="D58" i="42"/>
  <c r="D59" i="42"/>
  <c r="D60" i="42"/>
  <c r="D61" i="42"/>
  <c r="D62" i="42"/>
  <c r="D63" i="42"/>
  <c r="D64" i="42"/>
  <c r="D65" i="42"/>
  <c r="D37" i="42"/>
  <c r="J19" i="35"/>
  <c r="H20" i="35"/>
  <c r="H21" i="35"/>
  <c r="H22" i="35"/>
  <c r="H23" i="35"/>
  <c r="H24" i="35"/>
  <c r="H25" i="35"/>
  <c r="H26" i="35"/>
  <c r="H27" i="35"/>
  <c r="H28" i="35"/>
  <c r="H29" i="35"/>
  <c r="H19" i="35"/>
  <c r="F20" i="35"/>
  <c r="F21" i="35"/>
  <c r="F22" i="35"/>
  <c r="F23" i="35"/>
  <c r="F24" i="35"/>
  <c r="F25" i="35"/>
  <c r="F26" i="35"/>
  <c r="F27" i="35"/>
  <c r="F28" i="35"/>
  <c r="F29" i="35"/>
  <c r="F19" i="35"/>
  <c r="D19" i="35"/>
  <c r="D20" i="35"/>
  <c r="D21" i="35"/>
  <c r="D22" i="35"/>
  <c r="D23" i="35"/>
  <c r="D24" i="35"/>
  <c r="D25" i="35"/>
  <c r="D26" i="35"/>
  <c r="D27" i="35"/>
  <c r="D29" i="35"/>
  <c r="D18" i="35"/>
  <c r="J34" i="36"/>
  <c r="J35" i="36"/>
  <c r="J36" i="36"/>
  <c r="J37" i="36"/>
  <c r="J38" i="36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49" i="36"/>
  <c r="H50" i="36"/>
  <c r="H51" i="36"/>
  <c r="H52" i="36"/>
  <c r="H53" i="36"/>
  <c r="H54" i="36"/>
  <c r="H55" i="36"/>
  <c r="H56" i="36"/>
  <c r="H57" i="36"/>
  <c r="H58" i="36"/>
  <c r="H59" i="36"/>
  <c r="H33" i="36"/>
  <c r="F34" i="36"/>
  <c r="F35" i="36"/>
  <c r="F36" i="36"/>
  <c r="F37" i="36"/>
  <c r="F38" i="36"/>
  <c r="F39" i="36"/>
  <c r="F40" i="36"/>
  <c r="F41" i="36"/>
  <c r="F42" i="36"/>
  <c r="F43" i="36"/>
  <c r="F44" i="36"/>
  <c r="F45" i="36"/>
  <c r="F46" i="36"/>
  <c r="F47" i="36"/>
  <c r="F48" i="36"/>
  <c r="F49" i="36"/>
  <c r="F50" i="36"/>
  <c r="F51" i="36"/>
  <c r="F52" i="36"/>
  <c r="F53" i="36"/>
  <c r="F54" i="36"/>
  <c r="F55" i="36"/>
  <c r="F56" i="36"/>
  <c r="F57" i="36"/>
  <c r="F58" i="36"/>
  <c r="F59" i="36"/>
  <c r="F33" i="36"/>
  <c r="D34" i="36"/>
  <c r="D35" i="36"/>
  <c r="D36" i="36"/>
  <c r="D37" i="36"/>
  <c r="D38" i="36"/>
  <c r="D39" i="36"/>
  <c r="D40" i="36"/>
  <c r="D41" i="36"/>
  <c r="D42" i="36"/>
  <c r="D43" i="36"/>
  <c r="D44" i="36"/>
  <c r="D45" i="36"/>
  <c r="D46" i="36"/>
  <c r="D47" i="36"/>
  <c r="D48" i="36"/>
  <c r="D49" i="36"/>
  <c r="D50" i="36"/>
  <c r="D51" i="36"/>
  <c r="D52" i="36"/>
  <c r="D53" i="36"/>
  <c r="D54" i="36"/>
  <c r="D55" i="36"/>
  <c r="D56" i="36"/>
  <c r="D57" i="36"/>
  <c r="D58" i="36"/>
  <c r="D59" i="36"/>
  <c r="D33" i="36"/>
  <c r="J4" i="35" l="1"/>
  <c r="H4" i="35"/>
  <c r="F4" i="35"/>
  <c r="D4" i="35"/>
  <c r="D3" i="35"/>
  <c r="H14" i="35" l="1"/>
  <c r="F14" i="35"/>
  <c r="D14" i="35"/>
  <c r="J4" i="36" l="1"/>
  <c r="J5" i="36"/>
  <c r="J6" i="36"/>
  <c r="J7" i="36"/>
  <c r="J8" i="36"/>
  <c r="J9" i="36"/>
  <c r="J10" i="36"/>
  <c r="J11" i="36"/>
  <c r="J12" i="36"/>
  <c r="J13" i="36"/>
  <c r="J14" i="36"/>
  <c r="J15" i="36"/>
  <c r="J16" i="36"/>
  <c r="J17" i="36"/>
  <c r="J18" i="36"/>
  <c r="J19" i="36"/>
  <c r="J20" i="36"/>
  <c r="J21" i="36"/>
  <c r="J22" i="36"/>
  <c r="J23" i="36"/>
  <c r="J24" i="36"/>
  <c r="J25" i="36"/>
  <c r="J26" i="36"/>
  <c r="J3" i="36"/>
  <c r="H4" i="36"/>
  <c r="H5" i="36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H3" i="36"/>
  <c r="F4" i="36"/>
  <c r="F5" i="36"/>
  <c r="F6" i="36"/>
  <c r="F7" i="36"/>
  <c r="F8" i="36"/>
  <c r="F9" i="36"/>
  <c r="F10" i="36"/>
  <c r="F11" i="36"/>
  <c r="F12" i="36"/>
  <c r="F13" i="36"/>
  <c r="F14" i="36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" i="36"/>
  <c r="D4" i="36"/>
  <c r="D5" i="36"/>
  <c r="D6" i="36"/>
  <c r="D7" i="36"/>
  <c r="D8" i="36"/>
  <c r="D9" i="36"/>
  <c r="D10" i="36"/>
  <c r="D11" i="36"/>
  <c r="D12" i="36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" i="36"/>
  <c r="C32" i="42" l="1"/>
  <c r="C31" i="42"/>
  <c r="C30" i="42"/>
  <c r="C29" i="42"/>
  <c r="C28" i="42"/>
  <c r="C27" i="42"/>
  <c r="C26" i="42"/>
  <c r="C25" i="42"/>
  <c r="C24" i="42"/>
  <c r="C23" i="42"/>
  <c r="C22" i="42"/>
  <c r="C21" i="42"/>
  <c r="C20" i="42"/>
  <c r="C19" i="42"/>
  <c r="C18" i="42"/>
  <c r="C17" i="42"/>
  <c r="C16" i="42"/>
  <c r="C15" i="42"/>
  <c r="C14" i="42"/>
  <c r="C13" i="42"/>
  <c r="C12" i="42"/>
  <c r="C11" i="42"/>
  <c r="C10" i="42"/>
  <c r="C9" i="42"/>
  <c r="C8" i="42"/>
  <c r="C7" i="42"/>
  <c r="C6" i="42"/>
  <c r="C5" i="42"/>
  <c r="C4" i="42"/>
  <c r="D5" i="35" l="1"/>
  <c r="F5" i="35"/>
  <c r="H5" i="35"/>
  <c r="J5" i="35"/>
  <c r="D6" i="35"/>
  <c r="F6" i="35"/>
  <c r="H6" i="35"/>
  <c r="J6" i="35"/>
  <c r="D7" i="35"/>
  <c r="F7" i="35"/>
  <c r="H7" i="35"/>
  <c r="J7" i="35"/>
  <c r="D8" i="35"/>
  <c r="F8" i="35"/>
  <c r="H8" i="35"/>
  <c r="J8" i="35"/>
  <c r="D9" i="35"/>
  <c r="F9" i="35"/>
  <c r="H9" i="35"/>
  <c r="J9" i="35"/>
  <c r="D10" i="35"/>
  <c r="F10" i="35"/>
  <c r="H10" i="35"/>
  <c r="J10" i="35"/>
  <c r="F17" i="42" l="1"/>
  <c r="D17" i="42"/>
  <c r="F16" i="42"/>
  <c r="D16" i="42"/>
  <c r="F15" i="42"/>
  <c r="D15" i="42"/>
  <c r="F14" i="42"/>
  <c r="D14" i="42"/>
  <c r="F24" i="42"/>
  <c r="F27" i="42"/>
  <c r="F25" i="42"/>
  <c r="D27" i="42"/>
  <c r="D26" i="42"/>
  <c r="F32" i="42"/>
  <c r="D32" i="42"/>
  <c r="F31" i="42"/>
  <c r="D31" i="42"/>
  <c r="F30" i="42"/>
  <c r="D30" i="42"/>
  <c r="F29" i="42"/>
  <c r="D29" i="42"/>
  <c r="F28" i="42"/>
  <c r="D28" i="42"/>
  <c r="F26" i="42"/>
  <c r="D25" i="42"/>
  <c r="D24" i="42"/>
  <c r="F23" i="42"/>
  <c r="D23" i="42"/>
  <c r="D13" i="42" l="1"/>
  <c r="F22" i="42" l="1"/>
  <c r="D22" i="42"/>
  <c r="F21" i="42"/>
  <c r="D21" i="42"/>
  <c r="F20" i="42"/>
  <c r="D20" i="42"/>
  <c r="F19" i="42"/>
  <c r="D19" i="42"/>
  <c r="F18" i="42"/>
  <c r="D18" i="42"/>
  <c r="F13" i="42"/>
  <c r="F12" i="42" l="1"/>
  <c r="D12" i="42"/>
  <c r="D11" i="42"/>
  <c r="F10" i="42"/>
  <c r="D10" i="42"/>
  <c r="F9" i="42"/>
  <c r="D9" i="42"/>
  <c r="F8" i="42"/>
  <c r="D8" i="42"/>
  <c r="F7" i="42"/>
  <c r="D7" i="42"/>
  <c r="F6" i="42"/>
  <c r="D6" i="42"/>
  <c r="F5" i="42" l="1"/>
  <c r="D5" i="42"/>
  <c r="F4" i="42"/>
  <c r="D4" i="42"/>
</calcChain>
</file>

<file path=xl/sharedStrings.xml><?xml version="1.0" encoding="utf-8"?>
<sst xmlns="http://schemas.openxmlformats.org/spreadsheetml/2006/main" count="547" uniqueCount="103">
  <si>
    <t>Объект</t>
  </si>
  <si>
    <t>Площадь кв.м.</t>
  </si>
  <si>
    <t>Ремонт в том числе</t>
  </si>
  <si>
    <t>Стоимость руб.</t>
  </si>
  <si>
    <t>Ремонт</t>
  </si>
  <si>
    <t>Цена кв.м. 16 этаж</t>
  </si>
  <si>
    <t>Цена кв.м.  (высокий)             7-15 этаж</t>
  </si>
  <si>
    <t>Цена кв.м. 3-6 этаж</t>
  </si>
  <si>
    <t>Цена кв.м. 2 этаж</t>
  </si>
  <si>
    <t>ул. Новочеркасская, 49 (дом 14) 1 секция 1к</t>
  </si>
  <si>
    <t>ул. Новочеркасская, 49 (дом 14) 1 секция студия</t>
  </si>
  <si>
    <t>ул. Новочеркасская, 49 (дом 14) 1 секция 2к</t>
  </si>
  <si>
    <t>Отложенный ремонт</t>
  </si>
  <si>
    <t>ул. Новочеркасская, 48 (дом 15) 4 секция студия</t>
  </si>
  <si>
    <t>ул. Новочеркасская, 48 (дом 15) 4 секция 1к</t>
  </si>
  <si>
    <t>ул. Новочеркасская, 48 (дом 15) 4 секция 2к</t>
  </si>
  <si>
    <t>Цена кв.м. 7-17 этаж</t>
  </si>
  <si>
    <t>Цена кв.м. 18 этаж</t>
  </si>
  <si>
    <t>Стандартный ремонт</t>
  </si>
  <si>
    <t>Дорогой ремонт + кухня</t>
  </si>
  <si>
    <t>ул. Новочеркасская, 48 (дом 15) 3 секция студия</t>
  </si>
  <si>
    <t>ул. Новочеркасская, 48 (дом 15) 3 секция 1к</t>
  </si>
  <si>
    <t>ул. Новочеркасская, 48 (дом 15) 3 секция 2к</t>
  </si>
  <si>
    <t>ул. Левитана, д.2, студия, 5 секция</t>
  </si>
  <si>
    <t>Отложенный</t>
  </si>
  <si>
    <t>Стандартный ремонт + кухня</t>
  </si>
  <si>
    <t>ул. Новочеркасская, 48 (дом 15) 2 секция студия</t>
  </si>
  <si>
    <t>ул. Новочеркасская, 48 (дом 15) 2 секция 1к</t>
  </si>
  <si>
    <t>ул. Новочеркасская, 48 (дом 15) 2 секция 2к</t>
  </si>
  <si>
    <t xml:space="preserve">Стандартный ремонт </t>
  </si>
  <si>
    <t>ул. Левитана, д.2, студия, 6 секция</t>
  </si>
  <si>
    <t>ул. Левитана, д.2, 3к, 6 секция</t>
  </si>
  <si>
    <t>ул. Левитана, д.2, 2к, 6 секция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</si>
  <si>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</si>
  <si>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</si>
  <si>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</si>
  <si>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</si>
  <si>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</si>
  <si>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</si>
  <si>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</si>
  <si>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</si>
  <si>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 xml:space="preserve">29 МД 1к </t>
  </si>
  <si>
    <t xml:space="preserve">29 МД 2к </t>
  </si>
  <si>
    <t xml:space="preserve">20 МД 2к </t>
  </si>
  <si>
    <t xml:space="preserve">20 МД 3к </t>
  </si>
  <si>
    <t xml:space="preserve">21 МД 1к </t>
  </si>
  <si>
    <t xml:space="preserve">21 МД 2к </t>
  </si>
  <si>
    <t xml:space="preserve">21 МД 3к </t>
  </si>
  <si>
    <t>Адрес</t>
  </si>
  <si>
    <t>Площадь (кв.м.)</t>
  </si>
  <si>
    <t>Земельный участок (кв.м.)</t>
  </si>
  <si>
    <t>136 кв.м.</t>
  </si>
  <si>
    <t>200 – 300 кв.м.</t>
  </si>
  <si>
    <t>301 – 500 кв.м.</t>
  </si>
  <si>
    <t>74,2 кв.м.</t>
  </si>
  <si>
    <t>200 – 250 кв.м.</t>
  </si>
  <si>
    <t>ул. Новочеркасская, 49 (дом 14) 2 секция студия</t>
  </si>
  <si>
    <t>ул. Новочеркасская, 49 (дом 14) 2 секция 1к</t>
  </si>
  <si>
    <t>ул. Новочеркасская, 49 (дом 14) 2 секция 2к</t>
  </si>
  <si>
    <t xml:space="preserve">22 МД 1к </t>
  </si>
  <si>
    <t>22 МД Студия</t>
  </si>
  <si>
    <t>ул. Новочеркасская, 53 (дом 19) 1к</t>
  </si>
  <si>
    <t>22 МД 1к</t>
  </si>
  <si>
    <t>22 МД 2к</t>
  </si>
  <si>
    <t>Пл. кв.м.</t>
  </si>
  <si>
    <t>ул. Левитана, д.6, студия, 1 секция</t>
  </si>
  <si>
    <t>ул. Левитана, д.6, 2к, 1 секция</t>
  </si>
  <si>
    <t>ул. Левитана, д.6, 3к, 1 секция</t>
  </si>
  <si>
    <t>23 МД Студия</t>
  </si>
  <si>
    <t xml:space="preserve">23 МД 1к </t>
  </si>
  <si>
    <t>23 МД 1к</t>
  </si>
  <si>
    <t>23 МД 2к</t>
  </si>
  <si>
    <t>ул. Левитана, д.4, студия, 6 секция</t>
  </si>
  <si>
    <t>Готовый</t>
  </si>
  <si>
    <t>Субсидирование Семейной и IT ипотеки с удорожанием на 2%</t>
  </si>
  <si>
    <t>Готовый ремонт</t>
  </si>
  <si>
    <t>28 МД 2к</t>
  </si>
  <si>
    <t>Основной Прейскурант с возможностью субсидирования Льготной ипотеки , руб.</t>
  </si>
  <si>
    <t>Готовый ремонт, кухонный гарнитур</t>
  </si>
  <si>
    <t>УК</t>
  </si>
  <si>
    <t>ОП</t>
  </si>
  <si>
    <t>Бывшая рабочих Смертина А.</t>
  </si>
  <si>
    <t>2МД 2к, 2 этаж, кв. 26</t>
  </si>
  <si>
    <t>2МД 1к, 1этаж, кв. 21</t>
  </si>
  <si>
    <t>8МД 2к, 4 этаж, кв. 47</t>
  </si>
  <si>
    <t>8МД 2к, 4 этаж, кв. 48</t>
  </si>
  <si>
    <t>Примечание</t>
  </si>
  <si>
    <r>
      <t>Ипотека по базовой ставке и покупка за Наличные средства - скидка</t>
    </r>
    <r>
      <rPr>
        <b/>
        <sz val="11"/>
        <color rgb="FF00B050"/>
        <rFont val="Calibri"/>
        <family val="2"/>
        <charset val="204"/>
        <scheme val="minor"/>
      </rPr>
      <t xml:space="preserve"> 5%</t>
    </r>
    <r>
      <rPr>
        <b/>
        <sz val="11"/>
        <rFont val="Calibri"/>
        <family val="2"/>
        <charset val="204"/>
        <scheme val="minor"/>
      </rPr>
      <t xml:space="preserve"> от Основного Прейскуранта</t>
    </r>
  </si>
  <si>
    <r>
      <t xml:space="preserve">Ценообразование квартир на ПИФе с </t>
    </r>
    <r>
      <rPr>
        <b/>
        <sz val="14"/>
        <color rgb="FF00B050"/>
        <rFont val="Calibri"/>
        <family val="2"/>
        <charset val="204"/>
        <scheme val="minor"/>
      </rPr>
      <t>17.02.2024г.</t>
    </r>
    <r>
      <rPr>
        <b/>
        <sz val="14"/>
        <rFont val="Calibri"/>
        <family val="2"/>
        <charset val="204"/>
        <scheme val="minor"/>
      </rPr>
      <t>, вознаграждение АН 2%</t>
    </r>
  </si>
  <si>
    <t>Ипотека по базовой ставке и покупка за Наличные средства - скидка 5% от Основного Прейскуранта</t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</si>
  <si>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25,26,27,28, 29  –  Отложенный ремонт</t>
    </r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</si>
  <si>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25,26,27,28, 29  –  Без ремонта</t>
    </r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</si>
  <si>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25,26,27, 28, 29  –  Без ремонта</t>
    </r>
  </si>
  <si>
    <r>
      <t xml:space="preserve">Ценообразование с </t>
    </r>
    <r>
      <rPr>
        <b/>
        <sz val="14"/>
        <color rgb="FF00B050"/>
        <rFont val="Calibri"/>
        <family val="2"/>
        <charset val="204"/>
        <scheme val="minor"/>
      </rPr>
      <t>26.02.2024г.,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субсидирование Семейной и IT ипотеки с удорожанием на 2%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</si>
  <si>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26.02.2024г.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Ипотека по базовой ставке и покупка за Наличные средства - скидка 5% от Основного Прейскуранта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</si>
  <si>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26.02.2024г</t>
    </r>
    <r>
      <rPr>
        <b/>
        <sz val="14"/>
        <rFont val="Calibri"/>
        <family val="2"/>
        <charset val="204"/>
        <scheme val="minor"/>
      </rPr>
      <t>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с возможностью</t>
    </r>
    <r>
      <rPr>
        <b/>
        <sz val="14"/>
        <rFont val="Calibri"/>
        <family val="2"/>
        <charset val="204"/>
        <scheme val="minor"/>
      </rPr>
      <t xml:space="preserve"> </t>
    </r>
    <r>
      <rPr>
        <b/>
        <sz val="14"/>
        <color rgb="FFFF0000"/>
        <rFont val="Calibri"/>
        <family val="2"/>
        <charset val="204"/>
        <scheme val="minor"/>
      </rPr>
      <t>субсидирования Льготной ипотеки</t>
    </r>
  </si>
  <si>
    <r>
      <t xml:space="preserve">Ценообразование с </t>
    </r>
    <r>
      <rPr>
        <b/>
        <sz val="14"/>
        <color rgb="FF00B050"/>
        <rFont val="Calibri"/>
        <family val="2"/>
        <charset val="204"/>
        <scheme val="minor"/>
      </rPr>
      <t>26.02.2024г.,</t>
    </r>
    <r>
      <rPr>
        <b/>
        <sz val="14"/>
        <rFont val="Calibri"/>
        <family val="2"/>
        <charset val="204"/>
        <scheme val="minor"/>
      </rPr>
      <t xml:space="preserve">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с возможностью</t>
    </r>
    <r>
      <rPr>
        <b/>
        <sz val="14"/>
        <rFont val="Calibri"/>
        <family val="2"/>
        <charset val="204"/>
        <scheme val="minor"/>
      </rPr>
      <t xml:space="preserve"> </t>
    </r>
    <r>
      <rPr>
        <b/>
        <sz val="14"/>
        <color rgb="FFFF0000"/>
        <rFont val="Calibri"/>
        <family val="2"/>
        <charset val="204"/>
        <scheme val="minor"/>
      </rPr>
      <t>субсидирования для Льготной ипотеки</t>
    </r>
  </si>
  <si>
    <r>
      <t>Ценообразование с</t>
    </r>
    <r>
      <rPr>
        <b/>
        <sz val="14"/>
        <color rgb="FF00B050"/>
        <rFont val="Calibri"/>
        <family val="2"/>
        <charset val="204"/>
        <scheme val="minor"/>
      </rPr>
      <t xml:space="preserve"> 26.02.2024г.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субсидирование Семейной и IT ипотеки с удорожанием на 2%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</si>
  <si>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26.02.2024г.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Ипотека по базовой ставке и покупка за Наличные средства - скидка 5% от Основного Прейскуранта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</si>
  <si>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26.02.2024г</t>
    </r>
    <r>
      <rPr>
        <b/>
        <sz val="14"/>
        <rFont val="Calibri"/>
        <family val="2"/>
        <charset val="204"/>
        <scheme val="minor"/>
      </rPr>
      <t>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с возможностью</t>
    </r>
    <r>
      <rPr>
        <b/>
        <sz val="14"/>
        <rFont val="Calibri"/>
        <family val="2"/>
        <charset val="204"/>
        <scheme val="minor"/>
      </rPr>
      <t xml:space="preserve"> </t>
    </r>
    <r>
      <rPr>
        <b/>
        <sz val="14"/>
        <color rgb="FFFF0000"/>
        <rFont val="Calibri"/>
        <family val="2"/>
        <charset val="204"/>
        <scheme val="minor"/>
      </rPr>
      <t>субсидирования для Льготной ипотеки</t>
    </r>
  </si>
  <si>
    <r>
      <t>Ценообразование с</t>
    </r>
    <r>
      <rPr>
        <b/>
        <sz val="14"/>
        <color rgb="FF00B050"/>
        <rFont val="Calibri"/>
        <family val="2"/>
        <charset val="204"/>
        <scheme val="minor"/>
      </rPr>
      <t xml:space="preserve"> 26.02.2024г</t>
    </r>
    <r>
      <rPr>
        <b/>
        <sz val="14"/>
        <rFont val="Calibri"/>
        <family val="2"/>
        <charset val="204"/>
        <scheme val="minor"/>
      </rPr>
      <t xml:space="preserve">., оплата для АН 2%, </t>
    </r>
    <r>
      <rPr>
        <b/>
        <sz val="14"/>
        <color rgb="FFFF0000"/>
        <rFont val="Calibri"/>
        <family val="2"/>
        <charset val="204"/>
        <scheme val="minor"/>
      </rPr>
      <t>субсидирование Семейной и IT ипотеки с удорожанием на 2%</t>
    </r>
  </si>
  <si>
    <r>
      <t xml:space="preserve">Ценообразование с </t>
    </r>
    <r>
      <rPr>
        <b/>
        <sz val="14"/>
        <color rgb="FF00B050"/>
        <rFont val="Calibri"/>
        <family val="2"/>
        <charset val="204"/>
        <scheme val="minor"/>
      </rPr>
      <t>26.02.2024г.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Ипотека по базовой ставке и покупка за Наличные средства - скидка 5% от Основного Прейскуранта</t>
    </r>
  </si>
  <si>
    <r>
      <t xml:space="preserve">Ценообразование ЖК Кольцово с </t>
    </r>
    <r>
      <rPr>
        <b/>
        <sz val="14"/>
        <color rgb="FF00B050"/>
        <rFont val="Calibri"/>
        <family val="2"/>
        <charset val="204"/>
        <scheme val="minor"/>
      </rPr>
      <t>26.02.2024г</t>
    </r>
    <r>
      <rPr>
        <b/>
        <sz val="14"/>
        <rFont val="Calibri"/>
        <family val="2"/>
        <charset val="204"/>
        <scheme val="minor"/>
      </rPr>
      <t>., вознаграждение АН 2%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</si>
</sst>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1F497D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9">
    <xf numFmtId="0" fontId="0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6" fillId="0" borderId="3" xfId="0" applyFont="1" applyBorder="1"/>
    <xf numFmtId="3" fontId="16" fillId="0" borderId="1" xfId="0" applyNumberFormat="1" applyFont="1" applyBorder="1" applyAlignment="1">
      <alignment horizontal="center"/>
    </xf>
    <xf numFmtId="0" fontId="16" fillId="0" borderId="11" xfId="0" applyFont="1" applyBorder="1"/>
    <xf numFmtId="0" fontId="16" fillId="0" borderId="12" xfId="0" applyFont="1" applyBorder="1" applyAlignment="1">
      <alignment horizontal="center"/>
    </xf>
    <xf numFmtId="0" fontId="17" fillId="2" borderId="0" xfId="0" applyFont="1" applyFill="1" applyAlignment="1">
      <alignment horizontal="left"/>
    </xf>
    <xf numFmtId="3" fontId="16" fillId="3" borderId="1" xfId="0" applyNumberFormat="1" applyFont="1" applyFill="1" applyBorder="1" applyAlignment="1">
      <alignment horizontal="center"/>
    </xf>
    <xf numFmtId="3" fontId="16" fillId="3" borderId="15" xfId="0" applyNumberFormat="1" applyFont="1" applyFill="1" applyBorder="1" applyAlignment="1">
      <alignment horizontal="center"/>
    </xf>
    <xf numFmtId="0" fontId="15" fillId="2" borderId="3" xfId="0" applyFont="1" applyFill="1" applyBorder="1"/>
    <xf numFmtId="2" fontId="16" fillId="0" borderId="1" xfId="0" applyNumberFormat="1" applyFont="1" applyBorder="1" applyAlignment="1">
      <alignment horizontal="center" wrapText="1"/>
    </xf>
    <xf numFmtId="2" fontId="16" fillId="0" borderId="2" xfId="0" applyNumberFormat="1" applyFont="1" applyBorder="1" applyAlignment="1">
      <alignment horizontal="center" wrapText="1"/>
    </xf>
    <xf numFmtId="0" fontId="15" fillId="2" borderId="5" xfId="0" applyFont="1" applyFill="1" applyBorder="1"/>
    <xf numFmtId="3" fontId="0" fillId="0" borderId="0" xfId="0" applyNumberFormat="1"/>
    <xf numFmtId="0" fontId="18" fillId="3" borderId="8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3" fontId="16" fillId="0" borderId="15" xfId="0" applyNumberFormat="1" applyFont="1" applyBorder="1" applyAlignment="1">
      <alignment horizontal="center"/>
    </xf>
    <xf numFmtId="0" fontId="17" fillId="2" borderId="0" xfId="0" applyFont="1" applyFill="1"/>
    <xf numFmtId="3" fontId="16" fillId="3" borderId="6" xfId="0" applyNumberFormat="1" applyFont="1" applyFill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5" xfId="0" applyFont="1" applyBorder="1"/>
    <xf numFmtId="2" fontId="16" fillId="0" borderId="6" xfId="0" applyNumberFormat="1" applyFont="1" applyBorder="1" applyAlignment="1">
      <alignment horizontal="center" wrapText="1"/>
    </xf>
    <xf numFmtId="3" fontId="16" fillId="0" borderId="19" xfId="0" applyNumberFormat="1" applyFont="1" applyBorder="1" applyAlignment="1">
      <alignment horizontal="center"/>
    </xf>
    <xf numFmtId="0" fontId="15" fillId="3" borderId="13" xfId="0" applyFont="1" applyFill="1" applyBorder="1"/>
    <xf numFmtId="0" fontId="15" fillId="2" borderId="11" xfId="0" applyFont="1" applyFill="1" applyBorder="1"/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1" xfId="0" applyFont="1" applyBorder="1" applyAlignment="1">
      <alignment horizontal="center"/>
    </xf>
    <xf numFmtId="2" fontId="16" fillId="2" borderId="1" xfId="0" applyNumberFormat="1" applyFont="1" applyFill="1" applyBorder="1" applyAlignment="1">
      <alignment horizontal="center"/>
    </xf>
    <xf numFmtId="3" fontId="16" fillId="2" borderId="1" xfId="0" applyNumberFormat="1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3" fontId="16" fillId="0" borderId="2" xfId="0" applyNumberFormat="1" applyFont="1" applyBorder="1" applyAlignment="1">
      <alignment horizontal="center"/>
    </xf>
    <xf numFmtId="3" fontId="16" fillId="3" borderId="2" xfId="0" applyNumberFormat="1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2" fontId="16" fillId="2" borderId="20" xfId="0" applyNumberFormat="1" applyFont="1" applyFill="1" applyBorder="1" applyAlignment="1">
      <alignment horizontal="center"/>
    </xf>
    <xf numFmtId="3" fontId="16" fillId="0" borderId="20" xfId="0" applyNumberFormat="1" applyFont="1" applyBorder="1" applyAlignment="1">
      <alignment horizontal="center"/>
    </xf>
    <xf numFmtId="3" fontId="16" fillId="3" borderId="20" xfId="0" applyNumberFormat="1" applyFont="1" applyFill="1" applyBorder="1" applyAlignment="1">
      <alignment horizontal="center"/>
    </xf>
    <xf numFmtId="0" fontId="16" fillId="0" borderId="21" xfId="0" applyFont="1" applyBorder="1" applyAlignment="1">
      <alignment horizontal="center"/>
    </xf>
    <xf numFmtId="2" fontId="16" fillId="0" borderId="6" xfId="0" applyNumberFormat="1" applyFont="1" applyBorder="1" applyAlignment="1">
      <alignment horizontal="center"/>
    </xf>
    <xf numFmtId="3" fontId="16" fillId="0" borderId="6" xfId="0" applyNumberFormat="1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3" fontId="16" fillId="2" borderId="2" xfId="0" applyNumberFormat="1" applyFont="1" applyFill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 wrapText="1"/>
    </xf>
    <xf numFmtId="3" fontId="16" fillId="0" borderId="24" xfId="0" applyNumberFormat="1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2" fontId="16" fillId="4" borderId="1" xfId="0" applyNumberFormat="1" applyFont="1" applyFill="1" applyBorder="1" applyAlignment="1">
      <alignment horizontal="center"/>
    </xf>
    <xf numFmtId="3" fontId="16" fillId="4" borderId="1" xfId="0" applyNumberFormat="1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3" fontId="16" fillId="3" borderId="24" xfId="0" applyNumberFormat="1" applyFont="1" applyFill="1" applyBorder="1" applyAlignment="1">
      <alignment horizontal="center"/>
    </xf>
    <xf numFmtId="0" fontId="16" fillId="4" borderId="13" xfId="0" applyFont="1" applyFill="1" applyBorder="1" applyAlignment="1">
      <alignment horizontal="center"/>
    </xf>
    <xf numFmtId="2" fontId="16" fillId="4" borderId="14" xfId="0" applyNumberFormat="1" applyFont="1" applyFill="1" applyBorder="1" applyAlignment="1">
      <alignment horizontal="center"/>
    </xf>
    <xf numFmtId="3" fontId="16" fillId="4" borderId="14" xfId="0" applyNumberFormat="1" applyFont="1" applyFill="1" applyBorder="1" applyAlignment="1">
      <alignment horizontal="center"/>
    </xf>
    <xf numFmtId="0" fontId="16" fillId="4" borderId="18" xfId="0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2" fontId="16" fillId="2" borderId="6" xfId="0" applyNumberFormat="1" applyFont="1" applyFill="1" applyBorder="1" applyAlignment="1">
      <alignment horizontal="center"/>
    </xf>
    <xf numFmtId="3" fontId="16" fillId="2" borderId="6" xfId="0" applyNumberFormat="1" applyFont="1" applyFill="1" applyBorder="1" applyAlignment="1">
      <alignment horizontal="center"/>
    </xf>
    <xf numFmtId="3" fontId="19" fillId="0" borderId="12" xfId="0" applyNumberFormat="1" applyFont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/>
    </xf>
    <xf numFmtId="3" fontId="15" fillId="3" borderId="17" xfId="0" applyNumberFormat="1" applyFont="1" applyFill="1" applyBorder="1" applyAlignment="1">
      <alignment horizontal="center"/>
    </xf>
    <xf numFmtId="3" fontId="15" fillId="3" borderId="14" xfId="0" applyNumberFormat="1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3" fontId="15" fillId="2" borderId="15" xfId="0" applyNumberFormat="1" applyFont="1" applyFill="1" applyBorder="1" applyAlignment="1">
      <alignment horizontal="center"/>
    </xf>
    <xf numFmtId="3" fontId="15" fillId="3" borderId="15" xfId="0" applyNumberFormat="1" applyFont="1" applyFill="1" applyBorder="1" applyAlignment="1">
      <alignment horizontal="center"/>
    </xf>
    <xf numFmtId="3" fontId="15" fillId="3" borderId="2" xfId="0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3" fontId="15" fillId="3" borderId="6" xfId="0" applyNumberFormat="1" applyFont="1" applyFill="1" applyBorder="1" applyAlignment="1">
      <alignment horizontal="center"/>
    </xf>
    <xf numFmtId="3" fontId="15" fillId="2" borderId="6" xfId="0" applyNumberFormat="1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5" fillId="0" borderId="6" xfId="0" applyFont="1" applyBorder="1" applyAlignment="1">
      <alignment horizontal="center"/>
    </xf>
    <xf numFmtId="3" fontId="15" fillId="3" borderId="24" xfId="0" applyNumberFormat="1" applyFont="1" applyFill="1" applyBorder="1" applyAlignment="1">
      <alignment horizontal="center"/>
    </xf>
    <xf numFmtId="3" fontId="15" fillId="3" borderId="23" xfId="0" applyNumberFormat="1" applyFont="1" applyFill="1" applyBorder="1" applyAlignment="1">
      <alignment horizontal="center"/>
    </xf>
    <xf numFmtId="0" fontId="16" fillId="0" borderId="13" xfId="0" applyFont="1" applyBorder="1"/>
    <xf numFmtId="2" fontId="16" fillId="0" borderId="14" xfId="0" applyNumberFormat="1" applyFont="1" applyBorder="1" applyAlignment="1">
      <alignment horizontal="center" wrapText="1"/>
    </xf>
    <xf numFmtId="3" fontId="16" fillId="0" borderId="17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3" fontId="16" fillId="3" borderId="19" xfId="0" applyNumberFormat="1" applyFont="1" applyFill="1" applyBorder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9" fontId="0" fillId="0" borderId="0" xfId="0" applyNumberFormat="1"/>
    <xf numFmtId="3" fontId="21" fillId="3" borderId="15" xfId="0" applyNumberFormat="1" applyFont="1" applyFill="1" applyBorder="1" applyAlignment="1">
      <alignment horizontal="center"/>
    </xf>
    <xf numFmtId="3" fontId="21" fillId="3" borderId="19" xfId="0" applyNumberFormat="1" applyFont="1" applyFill="1" applyBorder="1" applyAlignment="1">
      <alignment horizontal="center"/>
    </xf>
    <xf numFmtId="3" fontId="21" fillId="3" borderId="6" xfId="0" applyNumberFormat="1" applyFont="1" applyFill="1" applyBorder="1" applyAlignment="1">
      <alignment horizontal="center"/>
    </xf>
    <xf numFmtId="3" fontId="21" fillId="3" borderId="25" xfId="0" applyNumberFormat="1" applyFont="1" applyFill="1" applyBorder="1" applyAlignment="1">
      <alignment horizontal="center"/>
    </xf>
    <xf numFmtId="3" fontId="21" fillId="3" borderId="1" xfId="0" applyNumberFormat="1" applyFont="1" applyFill="1" applyBorder="1" applyAlignment="1">
      <alignment horizontal="center"/>
    </xf>
    <xf numFmtId="3" fontId="23" fillId="3" borderId="17" xfId="0" applyNumberFormat="1" applyFont="1" applyFill="1" applyBorder="1" applyAlignment="1">
      <alignment horizontal="center"/>
    </xf>
    <xf numFmtId="3" fontId="23" fillId="3" borderId="15" xfId="0" applyNumberFormat="1" applyFont="1" applyFill="1" applyBorder="1" applyAlignment="1">
      <alignment horizontal="center"/>
    </xf>
    <xf numFmtId="3" fontId="23" fillId="3" borderId="1" xfId="0" applyNumberFormat="1" applyFont="1" applyFill="1" applyBorder="1" applyAlignment="1">
      <alignment horizontal="center"/>
    </xf>
    <xf numFmtId="3" fontId="23" fillId="3" borderId="14" xfId="0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3" fontId="23" fillId="3" borderId="25" xfId="0" applyNumberFormat="1" applyFont="1" applyFill="1" applyBorder="1" applyAlignment="1">
      <alignment horizontal="center"/>
    </xf>
    <xf numFmtId="3" fontId="23" fillId="3" borderId="23" xfId="0" applyNumberFormat="1" applyFont="1" applyFill="1" applyBorder="1" applyAlignment="1">
      <alignment horizontal="center"/>
    </xf>
    <xf numFmtId="3" fontId="23" fillId="3" borderId="24" xfId="0" applyNumberFormat="1" applyFont="1" applyFill="1" applyBorder="1" applyAlignment="1">
      <alignment horizontal="center"/>
    </xf>
    <xf numFmtId="3" fontId="15" fillId="2" borderId="25" xfId="0" applyNumberFormat="1" applyFont="1" applyFill="1" applyBorder="1" applyAlignment="1">
      <alignment horizontal="center"/>
    </xf>
    <xf numFmtId="3" fontId="15" fillId="2" borderId="24" xfId="0" applyNumberFormat="1" applyFont="1" applyFill="1" applyBorder="1" applyAlignment="1">
      <alignment horizontal="center"/>
    </xf>
    <xf numFmtId="3" fontId="15" fillId="2" borderId="17" xfId="0" applyNumberFormat="1" applyFont="1" applyFill="1" applyBorder="1" applyAlignment="1">
      <alignment horizontal="center"/>
    </xf>
    <xf numFmtId="3" fontId="15" fillId="2" borderId="14" xfId="0" applyNumberFormat="1" applyFont="1" applyFill="1" applyBorder="1" applyAlignment="1">
      <alignment horizontal="center"/>
    </xf>
    <xf numFmtId="3" fontId="21" fillId="4" borderId="1" xfId="0" applyNumberFormat="1" applyFont="1" applyFill="1" applyBorder="1" applyAlignment="1">
      <alignment horizontal="center"/>
    </xf>
    <xf numFmtId="3" fontId="21" fillId="3" borderId="2" xfId="0" applyNumberFormat="1" applyFont="1" applyFill="1" applyBorder="1" applyAlignment="1">
      <alignment horizontal="center"/>
    </xf>
    <xf numFmtId="0" fontId="16" fillId="4" borderId="12" xfId="0" applyFont="1" applyFill="1" applyBorder="1" applyAlignment="1">
      <alignment horizontal="center"/>
    </xf>
    <xf numFmtId="3" fontId="16" fillId="4" borderId="2" xfId="0" applyNumberFormat="1" applyFont="1" applyFill="1" applyBorder="1" applyAlignment="1">
      <alignment horizontal="center"/>
    </xf>
    <xf numFmtId="3" fontId="21" fillId="4" borderId="2" xfId="0" applyNumberFormat="1" applyFont="1" applyFill="1" applyBorder="1" applyAlignment="1">
      <alignment horizontal="center"/>
    </xf>
    <xf numFmtId="3" fontId="19" fillId="0" borderId="2" xfId="0" applyNumberFormat="1" applyFont="1" applyBorder="1" applyAlignment="1">
      <alignment horizontal="center" vertical="center" wrapText="1"/>
    </xf>
    <xf numFmtId="3" fontId="19" fillId="0" borderId="6" xfId="0" applyNumberFormat="1" applyFont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3" fontId="16" fillId="0" borderId="0" xfId="0" applyNumberFormat="1" applyFont="1"/>
    <xf numFmtId="3" fontId="16" fillId="2" borderId="23" xfId="0" applyNumberFormat="1" applyFont="1" applyFill="1" applyBorder="1" applyAlignment="1">
      <alignment horizontal="center"/>
    </xf>
    <xf numFmtId="3" fontId="16" fillId="2" borderId="14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18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25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1" fontId="0" fillId="0" borderId="0" xfId="0" applyNumberFormat="1"/>
    <xf numFmtId="0" fontId="14" fillId="5" borderId="13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</cellXfs>
  <cellStyles count="39">
    <cellStyle name="Обычный" xfId="0" builtinId="0"/>
    <cellStyle name="Обычный 10" xfId="19"/>
    <cellStyle name="Обычный 10 2" xfId="38"/>
    <cellStyle name="Обычный 2" xfId="1"/>
    <cellStyle name="Обычный 2 2" xfId="2"/>
    <cellStyle name="Обычный 2 2 2" xfId="5"/>
    <cellStyle name="Обычный 2 2 2 2" xfId="11"/>
    <cellStyle name="Обычный 2 2 2 2 2" xfId="30"/>
    <cellStyle name="Обычный 2 2 2 3" xfId="24"/>
    <cellStyle name="Обычный 2 2 3" xfId="8"/>
    <cellStyle name="Обычный 2 2 3 2" xfId="27"/>
    <cellStyle name="Обычный 2 2 4" xfId="21"/>
    <cellStyle name="Обычный 2 3" xfId="4"/>
    <cellStyle name="Обычный 2 3 2" xfId="10"/>
    <cellStyle name="Обычный 2 3 2 2" xfId="29"/>
    <cellStyle name="Обычный 2 3 3" xfId="23"/>
    <cellStyle name="Обычный 2 4" xfId="7"/>
    <cellStyle name="Обычный 2 4 2" xfId="26"/>
    <cellStyle name="Обычный 2 5" xfId="20"/>
    <cellStyle name="Обычный 3" xfId="3"/>
    <cellStyle name="Обычный 3 2" xfId="6"/>
    <cellStyle name="Обычный 3 2 2" xfId="12"/>
    <cellStyle name="Обычный 3 2 2 2" xfId="31"/>
    <cellStyle name="Обычный 3 2 3" xfId="25"/>
    <cellStyle name="Обычный 3 3" xfId="9"/>
    <cellStyle name="Обычный 3 3 2" xfId="28"/>
    <cellStyle name="Обычный 3 4" xfId="22"/>
    <cellStyle name="Обычный 4" xfId="13"/>
    <cellStyle name="Обычный 4 2" xfId="32"/>
    <cellStyle name="Обычный 5" xfId="14"/>
    <cellStyle name="Обычный 5 2" xfId="33"/>
    <cellStyle name="Обычный 6" xfId="15"/>
    <cellStyle name="Обычный 6 2" xfId="34"/>
    <cellStyle name="Обычный 7" xfId="16"/>
    <cellStyle name="Обычный 7 2" xfId="35"/>
    <cellStyle name="Обычный 8" xfId="17"/>
    <cellStyle name="Обычный 8 2" xfId="36"/>
    <cellStyle name="Обычный 9" xfId="18"/>
    <cellStyle name="Обычный 9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89"/>
  <sheetViews>
    <sheetView zoomScale="90" zoomScaleNormal="90" workbookViewId="0">
      <selection activeCell="A2" sqref="A2"/>
    </sheetView>
  </sheetViews>
  <sheetFormatPr defaultColWidth="8.85546875" defaultRowHeight="15" x14ac:dyDescent="0.2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1" customWidth="1"/>
    <col min="6" max="6" width="12.42578125" customWidth="1"/>
    <col min="7" max="7" width="13.28515625" style="1" customWidth="1"/>
    <col min="8" max="8" width="13.140625" style="1" customWidth="1"/>
    <col min="9" max="9" width="13.28515625" style="1" customWidth="1"/>
    <col min="10" max="10" width="13.42578125" style="1" customWidth="1"/>
    <col min="11" max="11" width="31.7109375" style="1" customWidth="1"/>
    <col min="12" max="12" width="8.7109375" style="1" customWidth="1"/>
    <col min="13" max="14" width="11.140625" customWidth="1"/>
    <col min="16" max="16" width="11.140625" customWidth="1"/>
  </cols>
  <sheetData>
    <row r="1" spans="1:12" s="2" customFormat="1" ht="27.75" customHeight="1" thickBot="1" x14ac:dyDescent="0.35">
      <c r="A1" s="24" t="s">
        <v>95</v>
      </c>
      <c r="E1" s="3"/>
      <c r="G1" s="3"/>
      <c r="H1" s="3"/>
      <c r="I1" s="3"/>
      <c r="J1" s="3"/>
      <c r="K1" s="3"/>
      <c r="L1" s="3"/>
    </row>
    <row r="2" spans="1:12" ht="45" customHeight="1" thickBot="1" x14ac:dyDescent="0.3">
      <c r="A2" s="19" t="s">
        <v>0</v>
      </c>
      <c r="B2" s="20" t="s">
        <v>64</v>
      </c>
      <c r="C2" s="21" t="s">
        <v>8</v>
      </c>
      <c r="D2" s="20" t="s">
        <v>3</v>
      </c>
      <c r="E2" s="21" t="s">
        <v>7</v>
      </c>
      <c r="F2" s="20" t="s">
        <v>3</v>
      </c>
      <c r="G2" s="21" t="s">
        <v>16</v>
      </c>
      <c r="H2" s="20" t="s">
        <v>3</v>
      </c>
      <c r="I2" s="21" t="s">
        <v>17</v>
      </c>
      <c r="J2" s="20" t="s">
        <v>3</v>
      </c>
      <c r="K2" s="22" t="s">
        <v>2</v>
      </c>
      <c r="L2" s="103"/>
    </row>
    <row r="3" spans="1:12" x14ac:dyDescent="0.25">
      <c r="A3" s="9" t="s">
        <v>10</v>
      </c>
      <c r="B3" s="16">
        <v>21.6</v>
      </c>
      <c r="C3" s="23">
        <v>129509.25925925899</v>
      </c>
      <c r="D3" s="13">
        <f>C3*B3</f>
        <v>2797399.9999999944</v>
      </c>
      <c r="E3" s="23">
        <v>130009.25925925899</v>
      </c>
      <c r="F3" s="13">
        <f>E3*B3</f>
        <v>2808199.9999999944</v>
      </c>
      <c r="G3" s="23">
        <v>130509.25925925899</v>
      </c>
      <c r="H3" s="13">
        <f>G3*B3</f>
        <v>2818999.9999999944</v>
      </c>
      <c r="I3" s="23">
        <v>130009.25925925899</v>
      </c>
      <c r="J3" s="13">
        <f>I3*B3</f>
        <v>2808199.9999999944</v>
      </c>
      <c r="K3" s="10" t="s">
        <v>12</v>
      </c>
      <c r="L3" s="37"/>
    </row>
    <row r="4" spans="1:12" x14ac:dyDescent="0.25">
      <c r="A4" s="7" t="s">
        <v>9</v>
      </c>
      <c r="B4" s="15">
        <v>37.549999999999997</v>
      </c>
      <c r="C4" s="23">
        <v>106526.23169107862</v>
      </c>
      <c r="D4" s="13">
        <f t="shared" ref="D4:D29" si="0">C4*B4</f>
        <v>4000060.0000000019</v>
      </c>
      <c r="E4" s="23">
        <v>107026.23169107862</v>
      </c>
      <c r="F4" s="13">
        <f t="shared" ref="F4:F29" si="1">E4*B4</f>
        <v>4018835.0000000019</v>
      </c>
      <c r="G4" s="23">
        <v>107526.23169107862</v>
      </c>
      <c r="H4" s="13">
        <f t="shared" ref="H4:H29" si="2">G4*B4</f>
        <v>4037610.0000000019</v>
      </c>
      <c r="I4" s="23">
        <v>107026.23169107862</v>
      </c>
      <c r="J4" s="13">
        <f t="shared" ref="J4:J26" si="3">I4*B4</f>
        <v>4018835.0000000019</v>
      </c>
      <c r="K4" s="10" t="s">
        <v>12</v>
      </c>
      <c r="L4" s="37"/>
    </row>
    <row r="5" spans="1:12" x14ac:dyDescent="0.25">
      <c r="A5" s="7" t="s">
        <v>11</v>
      </c>
      <c r="B5" s="15">
        <v>56.58</v>
      </c>
      <c r="C5" s="23">
        <v>92684.817956875195</v>
      </c>
      <c r="D5" s="13">
        <f t="shared" si="0"/>
        <v>5244106.9999999981</v>
      </c>
      <c r="E5" s="23">
        <v>93184.817956875195</v>
      </c>
      <c r="F5" s="13">
        <f t="shared" si="1"/>
        <v>5272396.9999999981</v>
      </c>
      <c r="G5" s="23">
        <v>93684.817956875195</v>
      </c>
      <c r="H5" s="13">
        <f t="shared" si="2"/>
        <v>5300686.9999999981</v>
      </c>
      <c r="I5" s="23">
        <v>93184.817956875195</v>
      </c>
      <c r="J5" s="13">
        <f t="shared" si="3"/>
        <v>5272396.9999999981</v>
      </c>
      <c r="K5" s="10" t="s">
        <v>12</v>
      </c>
      <c r="L5" s="37"/>
    </row>
    <row r="6" spans="1:12" ht="15.75" thickBot="1" x14ac:dyDescent="0.3">
      <c r="A6" s="27" t="s">
        <v>11</v>
      </c>
      <c r="B6" s="28">
        <v>58.22</v>
      </c>
      <c r="C6" s="29">
        <v>92135.245620061803</v>
      </c>
      <c r="D6" s="100">
        <f t="shared" si="0"/>
        <v>5364113.9999999981</v>
      </c>
      <c r="E6" s="29">
        <v>92635.245620061803</v>
      </c>
      <c r="F6" s="100">
        <f t="shared" si="1"/>
        <v>5393223.9999999981</v>
      </c>
      <c r="G6" s="29">
        <v>93135.245620061803</v>
      </c>
      <c r="H6" s="100">
        <f t="shared" si="2"/>
        <v>5422333.9999999981</v>
      </c>
      <c r="I6" s="29">
        <v>92635.245620061803</v>
      </c>
      <c r="J6" s="25">
        <f t="shared" si="3"/>
        <v>5393223.9999999981</v>
      </c>
      <c r="K6" s="26" t="s">
        <v>12</v>
      </c>
      <c r="L6" s="37"/>
    </row>
    <row r="7" spans="1:12" x14ac:dyDescent="0.25">
      <c r="A7" s="9" t="s">
        <v>56</v>
      </c>
      <c r="B7" s="16">
        <v>21.6</v>
      </c>
      <c r="C7" s="23">
        <v>129509.25925925899</v>
      </c>
      <c r="D7" s="13">
        <f t="shared" si="0"/>
        <v>2797399.9999999944</v>
      </c>
      <c r="E7" s="23">
        <v>130009.25925925899</v>
      </c>
      <c r="F7" s="13">
        <f t="shared" si="1"/>
        <v>2808199.9999999944</v>
      </c>
      <c r="G7" s="23">
        <v>130509.25925925899</v>
      </c>
      <c r="H7" s="13">
        <f t="shared" si="2"/>
        <v>2818999.9999999944</v>
      </c>
      <c r="I7" s="23">
        <v>130009.25925925899</v>
      </c>
      <c r="J7" s="13">
        <f t="shared" si="3"/>
        <v>2808199.9999999944</v>
      </c>
      <c r="K7" s="10" t="s">
        <v>12</v>
      </c>
      <c r="L7" s="37"/>
    </row>
    <row r="8" spans="1:12" x14ac:dyDescent="0.25">
      <c r="A8" s="7" t="s">
        <v>57</v>
      </c>
      <c r="B8" s="15">
        <v>37.549999999999997</v>
      </c>
      <c r="C8" s="23">
        <v>106526.23169107862</v>
      </c>
      <c r="D8" s="13">
        <f t="shared" si="0"/>
        <v>4000060.0000000019</v>
      </c>
      <c r="E8" s="23">
        <v>107026.23169107862</v>
      </c>
      <c r="F8" s="13">
        <f t="shared" si="1"/>
        <v>4018835.0000000019</v>
      </c>
      <c r="G8" s="23">
        <v>107526.23169107862</v>
      </c>
      <c r="H8" s="13">
        <f t="shared" si="2"/>
        <v>4037610.0000000019</v>
      </c>
      <c r="I8" s="23">
        <v>107026.23169107862</v>
      </c>
      <c r="J8" s="13">
        <f t="shared" si="3"/>
        <v>4018835.0000000019</v>
      </c>
      <c r="K8" s="10" t="s">
        <v>12</v>
      </c>
      <c r="L8" s="37"/>
    </row>
    <row r="9" spans="1:12" x14ac:dyDescent="0.25">
      <c r="A9" s="7" t="s">
        <v>58</v>
      </c>
      <c r="B9" s="15">
        <v>56.58</v>
      </c>
      <c r="C9" s="23">
        <v>92684.817956875195</v>
      </c>
      <c r="D9" s="13">
        <f t="shared" si="0"/>
        <v>5244106.9999999981</v>
      </c>
      <c r="E9" s="23">
        <v>93184.817956875195</v>
      </c>
      <c r="F9" s="13">
        <f t="shared" si="1"/>
        <v>5272396.9999999981</v>
      </c>
      <c r="G9" s="23">
        <v>93684.817956875195</v>
      </c>
      <c r="H9" s="13">
        <f t="shared" si="2"/>
        <v>5300686.9999999981</v>
      </c>
      <c r="I9" s="23">
        <v>93184.817956875195</v>
      </c>
      <c r="J9" s="13">
        <f t="shared" si="3"/>
        <v>5272396.9999999981</v>
      </c>
      <c r="K9" s="10" t="s">
        <v>12</v>
      </c>
      <c r="L9" s="37"/>
    </row>
    <row r="10" spans="1:12" ht="16.5" customHeight="1" thickBot="1" x14ac:dyDescent="0.3">
      <c r="A10" s="27" t="s">
        <v>58</v>
      </c>
      <c r="B10" s="28">
        <v>58.22</v>
      </c>
      <c r="C10" s="29">
        <v>92135.245620061803</v>
      </c>
      <c r="D10" s="100">
        <f t="shared" si="0"/>
        <v>5364113.9999999981</v>
      </c>
      <c r="E10" s="29">
        <v>92635.245620061803</v>
      </c>
      <c r="F10" s="100">
        <f t="shared" si="1"/>
        <v>5393223.9999999981</v>
      </c>
      <c r="G10" s="29">
        <v>93135.245620061803</v>
      </c>
      <c r="H10" s="100">
        <f t="shared" si="2"/>
        <v>5422333.9999999981</v>
      </c>
      <c r="I10" s="29">
        <v>92635.245620061803</v>
      </c>
      <c r="J10" s="25">
        <f t="shared" si="3"/>
        <v>5393223.9999999981</v>
      </c>
      <c r="K10" s="26" t="s">
        <v>12</v>
      </c>
      <c r="L10" s="37"/>
    </row>
    <row r="11" spans="1:12" x14ac:dyDescent="0.25">
      <c r="A11" s="9" t="s">
        <v>13</v>
      </c>
      <c r="B11" s="16">
        <v>21.6</v>
      </c>
      <c r="C11" s="23">
        <v>143133.33333333305</v>
      </c>
      <c r="D11" s="13">
        <f t="shared" si="0"/>
        <v>3091679.9999999939</v>
      </c>
      <c r="E11" s="23">
        <v>143633.33333333305</v>
      </c>
      <c r="F11" s="13">
        <f t="shared" si="1"/>
        <v>3102479.9999999939</v>
      </c>
      <c r="G11" s="23">
        <v>144133.33333333305</v>
      </c>
      <c r="H11" s="13">
        <f t="shared" si="2"/>
        <v>3113279.9999999939</v>
      </c>
      <c r="I11" s="23">
        <v>143633.33333333305</v>
      </c>
      <c r="J11" s="13">
        <f t="shared" si="3"/>
        <v>3102479.9999999939</v>
      </c>
      <c r="K11" s="10" t="s">
        <v>19</v>
      </c>
      <c r="L11" s="37"/>
    </row>
    <row r="12" spans="1:12" x14ac:dyDescent="0.25">
      <c r="A12" s="7" t="s">
        <v>14</v>
      </c>
      <c r="B12" s="15">
        <v>37.549999999999997</v>
      </c>
      <c r="C12" s="23">
        <v>115034.02130492682</v>
      </c>
      <c r="D12" s="13">
        <f t="shared" si="0"/>
        <v>4319527.5000000019</v>
      </c>
      <c r="E12" s="23">
        <v>115534.02130492682</v>
      </c>
      <c r="F12" s="13">
        <f t="shared" si="1"/>
        <v>4338302.5000000019</v>
      </c>
      <c r="G12" s="23">
        <v>116034.02130492682</v>
      </c>
      <c r="H12" s="13">
        <f t="shared" si="2"/>
        <v>4357077.5000000019</v>
      </c>
      <c r="I12" s="23">
        <v>115534.02130492682</v>
      </c>
      <c r="J12" s="13">
        <f t="shared" si="3"/>
        <v>4338302.5000000019</v>
      </c>
      <c r="K12" s="10" t="s">
        <v>19</v>
      </c>
      <c r="L12" s="37"/>
    </row>
    <row r="13" spans="1:12" x14ac:dyDescent="0.25">
      <c r="A13" s="7" t="s">
        <v>15</v>
      </c>
      <c r="B13" s="15">
        <v>56.58</v>
      </c>
      <c r="C13" s="23">
        <v>99253.340402969217</v>
      </c>
      <c r="D13" s="13">
        <f t="shared" si="0"/>
        <v>5615753.9999999981</v>
      </c>
      <c r="E13" s="23">
        <v>99753.340402969217</v>
      </c>
      <c r="F13" s="13">
        <f t="shared" si="1"/>
        <v>5644043.9999999981</v>
      </c>
      <c r="G13" s="23">
        <v>100253.34040296922</v>
      </c>
      <c r="H13" s="13">
        <f t="shared" si="2"/>
        <v>5672333.9999999981</v>
      </c>
      <c r="I13" s="23">
        <v>99753.340402969217</v>
      </c>
      <c r="J13" s="13">
        <f t="shared" si="3"/>
        <v>5644043.9999999981</v>
      </c>
      <c r="K13" s="10" t="s">
        <v>19</v>
      </c>
      <c r="L13" s="37"/>
    </row>
    <row r="14" spans="1:12" ht="15.75" thickBot="1" x14ac:dyDescent="0.3">
      <c r="A14" s="27" t="s">
        <v>15</v>
      </c>
      <c r="B14" s="28">
        <v>58.22</v>
      </c>
      <c r="C14" s="29">
        <v>98579.302645139091</v>
      </c>
      <c r="D14" s="100">
        <f t="shared" si="0"/>
        <v>5739286.9999999981</v>
      </c>
      <c r="E14" s="29">
        <v>99579.302645139091</v>
      </c>
      <c r="F14" s="100">
        <f t="shared" si="1"/>
        <v>5797506.9999999981</v>
      </c>
      <c r="G14" s="29">
        <v>99579.302645139091</v>
      </c>
      <c r="H14" s="100">
        <f t="shared" si="2"/>
        <v>5797506.9999999981</v>
      </c>
      <c r="I14" s="29">
        <v>99079.302645139091</v>
      </c>
      <c r="J14" s="25">
        <f t="shared" si="3"/>
        <v>5768396.9999999981</v>
      </c>
      <c r="K14" s="26" t="s">
        <v>19</v>
      </c>
      <c r="L14" s="37"/>
    </row>
    <row r="15" spans="1:12" ht="18.75" customHeight="1" x14ac:dyDescent="0.25">
      <c r="A15" s="9" t="s">
        <v>20</v>
      </c>
      <c r="B15" s="16">
        <v>21.6</v>
      </c>
      <c r="C15" s="23">
        <v>131824.07407407407</v>
      </c>
      <c r="D15" s="13">
        <f t="shared" si="0"/>
        <v>2847400</v>
      </c>
      <c r="E15" s="23">
        <v>132324.07407407407</v>
      </c>
      <c r="F15" s="13">
        <f t="shared" si="1"/>
        <v>2858200</v>
      </c>
      <c r="G15" s="23">
        <v>132824.07407407407</v>
      </c>
      <c r="H15" s="13">
        <f t="shared" si="2"/>
        <v>2869000</v>
      </c>
      <c r="I15" s="23">
        <v>132324.07407407407</v>
      </c>
      <c r="J15" s="13">
        <f t="shared" si="3"/>
        <v>2858200</v>
      </c>
      <c r="K15" s="10" t="s">
        <v>18</v>
      </c>
      <c r="L15" s="37"/>
    </row>
    <row r="16" spans="1:12" x14ac:dyDescent="0.25">
      <c r="A16" s="7" t="s">
        <v>21</v>
      </c>
      <c r="B16" s="15">
        <v>37.549999999999997</v>
      </c>
      <c r="C16" s="23">
        <v>107857.7896138482</v>
      </c>
      <c r="D16" s="13">
        <f t="shared" si="0"/>
        <v>4050059.9999999995</v>
      </c>
      <c r="E16" s="23">
        <v>108357.7896138482</v>
      </c>
      <c r="F16" s="13">
        <f t="shared" si="1"/>
        <v>4068834.9999999995</v>
      </c>
      <c r="G16" s="23">
        <v>108857.7896138482</v>
      </c>
      <c r="H16" s="13">
        <f t="shared" si="2"/>
        <v>4087609.9999999995</v>
      </c>
      <c r="I16" s="23">
        <v>108357.7896138482</v>
      </c>
      <c r="J16" s="13">
        <f t="shared" si="3"/>
        <v>4068834.9999999995</v>
      </c>
      <c r="K16" s="10" t="s">
        <v>18</v>
      </c>
      <c r="L16" s="37"/>
    </row>
    <row r="17" spans="1:12" x14ac:dyDescent="0.25">
      <c r="A17" s="7" t="s">
        <v>22</v>
      </c>
      <c r="B17" s="15">
        <v>56.58</v>
      </c>
      <c r="C17" s="23">
        <v>94468.522446094023</v>
      </c>
      <c r="D17" s="13">
        <f t="shared" si="0"/>
        <v>5345029</v>
      </c>
      <c r="E17" s="23">
        <v>94968.522446094023</v>
      </c>
      <c r="F17" s="13">
        <f t="shared" si="1"/>
        <v>5373319</v>
      </c>
      <c r="G17" s="23">
        <v>95468.522446094023</v>
      </c>
      <c r="H17" s="13">
        <f t="shared" si="2"/>
        <v>5401609</v>
      </c>
      <c r="I17" s="23">
        <v>94968.522446094023</v>
      </c>
      <c r="J17" s="13">
        <f t="shared" si="3"/>
        <v>5373319</v>
      </c>
      <c r="K17" s="10" t="s">
        <v>18</v>
      </c>
      <c r="L17" s="37"/>
    </row>
    <row r="18" spans="1:12" ht="15.75" thickBot="1" x14ac:dyDescent="0.3">
      <c r="A18" s="27" t="s">
        <v>22</v>
      </c>
      <c r="B18" s="28">
        <v>58.22</v>
      </c>
      <c r="C18" s="29">
        <v>93894.057025077302</v>
      </c>
      <c r="D18" s="100">
        <f t="shared" si="0"/>
        <v>5466512</v>
      </c>
      <c r="E18" s="29">
        <v>94394.057025077302</v>
      </c>
      <c r="F18" s="100">
        <f t="shared" si="1"/>
        <v>5495622</v>
      </c>
      <c r="G18" s="29">
        <v>94894.057025077302</v>
      </c>
      <c r="H18" s="100">
        <f t="shared" si="2"/>
        <v>5524732</v>
      </c>
      <c r="I18" s="29">
        <v>94394.057025077302</v>
      </c>
      <c r="J18" s="25">
        <f t="shared" si="3"/>
        <v>5495622</v>
      </c>
      <c r="K18" s="26" t="s">
        <v>18</v>
      </c>
      <c r="L18" s="37"/>
    </row>
    <row r="19" spans="1:12" x14ac:dyDescent="0.25">
      <c r="A19" s="9" t="s">
        <v>26</v>
      </c>
      <c r="B19" s="16">
        <v>21.6</v>
      </c>
      <c r="C19" s="23">
        <v>131824.07407407407</v>
      </c>
      <c r="D19" s="13">
        <f t="shared" si="0"/>
        <v>2847400</v>
      </c>
      <c r="E19" s="23">
        <v>132324.07407407407</v>
      </c>
      <c r="F19" s="13">
        <f t="shared" si="1"/>
        <v>2858200</v>
      </c>
      <c r="G19" s="23">
        <v>132824.07407407407</v>
      </c>
      <c r="H19" s="13">
        <f t="shared" si="2"/>
        <v>2869000</v>
      </c>
      <c r="I19" s="23">
        <v>132324.07407407407</v>
      </c>
      <c r="J19" s="13">
        <f t="shared" si="3"/>
        <v>2858200</v>
      </c>
      <c r="K19" s="10" t="s">
        <v>29</v>
      </c>
      <c r="L19" s="37"/>
    </row>
    <row r="20" spans="1:12" x14ac:dyDescent="0.25">
      <c r="A20" s="7" t="s">
        <v>27</v>
      </c>
      <c r="B20" s="15">
        <v>37.549999999999997</v>
      </c>
      <c r="C20" s="23">
        <v>113184.02130492682</v>
      </c>
      <c r="D20" s="13">
        <f t="shared" si="0"/>
        <v>4250060.0000000019</v>
      </c>
      <c r="E20" s="23">
        <v>113684.02130492682</v>
      </c>
      <c r="F20" s="13">
        <f t="shared" si="1"/>
        <v>4268835.0000000019</v>
      </c>
      <c r="G20" s="23">
        <v>114184.02130492682</v>
      </c>
      <c r="H20" s="13">
        <f t="shared" si="2"/>
        <v>4287610.0000000019</v>
      </c>
      <c r="I20" s="23">
        <v>113684.02130492682</v>
      </c>
      <c r="J20" s="13">
        <f t="shared" si="3"/>
        <v>4268835.0000000019</v>
      </c>
      <c r="K20" s="10" t="s">
        <v>25</v>
      </c>
      <c r="L20" s="37"/>
    </row>
    <row r="21" spans="1:12" x14ac:dyDescent="0.25">
      <c r="A21" s="7" t="s">
        <v>28</v>
      </c>
      <c r="B21" s="15">
        <v>56.58</v>
      </c>
      <c r="C21" s="23">
        <v>97103.340402969217</v>
      </c>
      <c r="D21" s="13">
        <f t="shared" si="0"/>
        <v>5494106.9999999981</v>
      </c>
      <c r="E21" s="23">
        <v>97603.340402969217</v>
      </c>
      <c r="F21" s="13">
        <f t="shared" si="1"/>
        <v>5522396.9999999981</v>
      </c>
      <c r="G21" s="23">
        <v>98103.340402969217</v>
      </c>
      <c r="H21" s="13">
        <f t="shared" si="2"/>
        <v>5550686.9999999981</v>
      </c>
      <c r="I21" s="23">
        <v>97603.340402969217</v>
      </c>
      <c r="J21" s="13">
        <f t="shared" si="3"/>
        <v>5522396.9999999981</v>
      </c>
      <c r="K21" s="10" t="s">
        <v>25</v>
      </c>
      <c r="L21" s="37"/>
    </row>
    <row r="22" spans="1:12" ht="16.5" customHeight="1" thickBot="1" x14ac:dyDescent="0.3">
      <c r="A22" s="27" t="s">
        <v>28</v>
      </c>
      <c r="B22" s="28">
        <v>58.22</v>
      </c>
      <c r="C22" s="29">
        <v>96429.302645139091</v>
      </c>
      <c r="D22" s="100">
        <f t="shared" si="0"/>
        <v>5614113.9999999981</v>
      </c>
      <c r="E22" s="29">
        <v>96929.302645139091</v>
      </c>
      <c r="F22" s="100">
        <f t="shared" si="1"/>
        <v>5643223.9999999981</v>
      </c>
      <c r="G22" s="29">
        <v>97429.302645139091</v>
      </c>
      <c r="H22" s="100">
        <f t="shared" si="2"/>
        <v>5672333.9999999981</v>
      </c>
      <c r="I22" s="29">
        <v>96929.302645139091</v>
      </c>
      <c r="J22" s="25">
        <f t="shared" si="3"/>
        <v>5643223.9999999981</v>
      </c>
      <c r="K22" s="26" t="s">
        <v>25</v>
      </c>
      <c r="L22" s="37"/>
    </row>
    <row r="23" spans="1:12" x14ac:dyDescent="0.25">
      <c r="A23" s="9" t="s">
        <v>33</v>
      </c>
      <c r="B23" s="16">
        <v>21.6</v>
      </c>
      <c r="C23" s="23">
        <v>141083.33333333305</v>
      </c>
      <c r="D23" s="13">
        <f t="shared" si="0"/>
        <v>3047399.9999999939</v>
      </c>
      <c r="E23" s="23">
        <v>141583.33333333305</v>
      </c>
      <c r="F23" s="13">
        <f t="shared" si="1"/>
        <v>3058199.9999999939</v>
      </c>
      <c r="G23" s="23">
        <v>142083.33333333305</v>
      </c>
      <c r="H23" s="13">
        <f t="shared" si="2"/>
        <v>3068999.9999999939</v>
      </c>
      <c r="I23" s="23">
        <v>141583.33333333305</v>
      </c>
      <c r="J23" s="13">
        <f t="shared" si="3"/>
        <v>3058199.9999999939</v>
      </c>
      <c r="K23" s="10" t="s">
        <v>25</v>
      </c>
      <c r="L23" s="37"/>
    </row>
    <row r="24" spans="1:12" x14ac:dyDescent="0.25">
      <c r="A24" s="7" t="s">
        <v>34</v>
      </c>
      <c r="B24" s="15">
        <v>37.549999999999997</v>
      </c>
      <c r="C24" s="23">
        <v>113184.02130492682</v>
      </c>
      <c r="D24" s="13">
        <f t="shared" si="0"/>
        <v>4250060.0000000019</v>
      </c>
      <c r="E24" s="23">
        <v>113684.02130492682</v>
      </c>
      <c r="F24" s="13">
        <f t="shared" si="1"/>
        <v>4268835.0000000019</v>
      </c>
      <c r="G24" s="23">
        <v>114184.02130492682</v>
      </c>
      <c r="H24" s="13">
        <f t="shared" si="2"/>
        <v>4287610.0000000019</v>
      </c>
      <c r="I24" s="23">
        <v>113684.02130492682</v>
      </c>
      <c r="J24" s="13">
        <f t="shared" si="3"/>
        <v>4268835.0000000019</v>
      </c>
      <c r="K24" s="10" t="s">
        <v>25</v>
      </c>
      <c r="L24" s="37"/>
    </row>
    <row r="25" spans="1:12" x14ac:dyDescent="0.25">
      <c r="A25" s="7" t="s">
        <v>35</v>
      </c>
      <c r="B25" s="15">
        <v>56.58</v>
      </c>
      <c r="C25" s="23">
        <v>97103.340402969217</v>
      </c>
      <c r="D25" s="13">
        <f t="shared" si="0"/>
        <v>5494106.9999999981</v>
      </c>
      <c r="E25" s="23">
        <v>97603.340402969217</v>
      </c>
      <c r="F25" s="13">
        <f t="shared" si="1"/>
        <v>5522396.9999999981</v>
      </c>
      <c r="G25" s="23">
        <v>98103.340402969217</v>
      </c>
      <c r="H25" s="13">
        <f t="shared" si="2"/>
        <v>5550686.9999999981</v>
      </c>
      <c r="I25" s="23">
        <v>97603.340402969217</v>
      </c>
      <c r="J25" s="13">
        <f t="shared" si="3"/>
        <v>5522396.9999999981</v>
      </c>
      <c r="K25" s="10" t="s">
        <v>25</v>
      </c>
      <c r="L25" s="37"/>
    </row>
    <row r="26" spans="1:12" ht="15.75" thickBot="1" x14ac:dyDescent="0.3">
      <c r="A26" s="27" t="s">
        <v>35</v>
      </c>
      <c r="B26" s="28">
        <v>58.22</v>
      </c>
      <c r="C26" s="29">
        <v>96429.302645139091</v>
      </c>
      <c r="D26" s="100">
        <f t="shared" si="0"/>
        <v>5614113.9999999981</v>
      </c>
      <c r="E26" s="29">
        <v>96929.302645139091</v>
      </c>
      <c r="F26" s="100">
        <f t="shared" si="1"/>
        <v>5643223.9999999981</v>
      </c>
      <c r="G26" s="29">
        <v>97429.302645139091</v>
      </c>
      <c r="H26" s="100">
        <f t="shared" si="2"/>
        <v>5672333.9999999981</v>
      </c>
      <c r="I26" s="29">
        <v>96929.302645139091</v>
      </c>
      <c r="J26" s="25">
        <f t="shared" si="3"/>
        <v>5643223.9999999981</v>
      </c>
      <c r="K26" s="26" t="s">
        <v>25</v>
      </c>
      <c r="L26" s="37"/>
    </row>
    <row r="27" spans="1:12" x14ac:dyDescent="0.25">
      <c r="A27" s="96" t="s">
        <v>61</v>
      </c>
      <c r="B27" s="97">
        <v>35.67</v>
      </c>
      <c r="C27" s="98">
        <v>109208.69077656293</v>
      </c>
      <c r="D27" s="13">
        <f t="shared" si="0"/>
        <v>3895474</v>
      </c>
      <c r="E27" s="23">
        <v>109708.69077656293</v>
      </c>
      <c r="F27" s="13">
        <f t="shared" si="1"/>
        <v>3913309</v>
      </c>
      <c r="G27" s="23">
        <v>110208.69077656293</v>
      </c>
      <c r="H27" s="13">
        <f t="shared" si="2"/>
        <v>3931144</v>
      </c>
      <c r="I27" s="23"/>
      <c r="J27" s="13"/>
      <c r="K27" s="99" t="s">
        <v>12</v>
      </c>
      <c r="L27" s="37"/>
    </row>
    <row r="28" spans="1:12" x14ac:dyDescent="0.25">
      <c r="A28" s="7" t="s">
        <v>61</v>
      </c>
      <c r="B28" s="15">
        <v>35.9</v>
      </c>
      <c r="C28" s="23">
        <v>109163.78830083566</v>
      </c>
      <c r="D28" s="13">
        <f t="shared" si="0"/>
        <v>3918980</v>
      </c>
      <c r="E28" s="23">
        <v>109663.78830083566</v>
      </c>
      <c r="F28" s="13">
        <f t="shared" si="1"/>
        <v>3936930</v>
      </c>
      <c r="G28" s="23">
        <v>110163.78830083566</v>
      </c>
      <c r="H28" s="13">
        <f t="shared" si="2"/>
        <v>3954880</v>
      </c>
      <c r="I28" s="23"/>
      <c r="J28" s="13"/>
      <c r="K28" s="10" t="s">
        <v>12</v>
      </c>
      <c r="L28" s="37"/>
    </row>
    <row r="29" spans="1:12" ht="15.75" thickBot="1" x14ac:dyDescent="0.3">
      <c r="A29" s="27" t="s">
        <v>61</v>
      </c>
      <c r="B29" s="28">
        <v>37.090000000000003</v>
      </c>
      <c r="C29" s="59">
        <v>107940.36128336478</v>
      </c>
      <c r="D29" s="64">
        <f t="shared" si="0"/>
        <v>4003508</v>
      </c>
      <c r="E29" s="59">
        <v>108440.36128336478</v>
      </c>
      <c r="F29" s="64">
        <f t="shared" si="1"/>
        <v>4022053</v>
      </c>
      <c r="G29" s="59">
        <v>108940.36128336478</v>
      </c>
      <c r="H29" s="64">
        <f t="shared" si="2"/>
        <v>4040598</v>
      </c>
      <c r="I29" s="59"/>
      <c r="J29" s="64"/>
      <c r="K29" s="54" t="s">
        <v>12</v>
      </c>
      <c r="L29" s="37"/>
    </row>
    <row r="30" spans="1:12" x14ac:dyDescent="0.25">
      <c r="D30" s="18"/>
    </row>
    <row r="31" spans="1:12" s="2" customFormat="1" ht="27.75" customHeight="1" thickBot="1" x14ac:dyDescent="0.35">
      <c r="A31" s="24" t="s">
        <v>93</v>
      </c>
      <c r="E31" s="3"/>
      <c r="G31" s="3"/>
      <c r="H31" s="3"/>
      <c r="I31" s="3"/>
      <c r="J31" s="3"/>
      <c r="K31" s="3"/>
      <c r="L31" s="3"/>
    </row>
    <row r="32" spans="1:12" ht="45" customHeight="1" thickBot="1" x14ac:dyDescent="0.3">
      <c r="A32" s="19" t="s">
        <v>0</v>
      </c>
      <c r="B32" s="20" t="s">
        <v>64</v>
      </c>
      <c r="C32" s="21" t="s">
        <v>8</v>
      </c>
      <c r="D32" s="20" t="s">
        <v>3</v>
      </c>
      <c r="E32" s="21" t="s">
        <v>7</v>
      </c>
      <c r="F32" s="20" t="s">
        <v>3</v>
      </c>
      <c r="G32" s="21" t="s">
        <v>16</v>
      </c>
      <c r="H32" s="20" t="s">
        <v>3</v>
      </c>
      <c r="I32" s="21" t="s">
        <v>17</v>
      </c>
      <c r="J32" s="20" t="s">
        <v>3</v>
      </c>
      <c r="K32" s="22" t="s">
        <v>2</v>
      </c>
    </row>
    <row r="33" spans="1:14" x14ac:dyDescent="0.25">
      <c r="A33" s="9" t="s">
        <v>10</v>
      </c>
      <c r="B33" s="16">
        <v>21.6</v>
      </c>
      <c r="C33" s="23">
        <v>132099.44444444418</v>
      </c>
      <c r="D33" s="105">
        <f>B33*C33</f>
        <v>2853347.9999999944</v>
      </c>
      <c r="E33" s="23">
        <v>132609.44444444418</v>
      </c>
      <c r="F33" s="105">
        <f>B33*E33</f>
        <v>2864363.9999999944</v>
      </c>
      <c r="G33" s="23">
        <v>133119.44444444418</v>
      </c>
      <c r="H33" s="105">
        <f>B33*G33</f>
        <v>2875379.9999999944</v>
      </c>
      <c r="I33" s="23">
        <v>132609.44444444418</v>
      </c>
      <c r="J33" s="105">
        <f>B33*I33</f>
        <v>2864363.9999999944</v>
      </c>
      <c r="K33" s="10" t="s">
        <v>12</v>
      </c>
      <c r="N33" s="104"/>
    </row>
    <row r="34" spans="1:14" x14ac:dyDescent="0.25">
      <c r="A34" s="7" t="s">
        <v>9</v>
      </c>
      <c r="B34" s="15">
        <v>37.549999999999997</v>
      </c>
      <c r="C34" s="23">
        <v>108656.7563249002</v>
      </c>
      <c r="D34" s="105">
        <f t="shared" ref="D34:D59" si="4">B34*C34</f>
        <v>4080061.200000002</v>
      </c>
      <c r="E34" s="23">
        <v>109166.7563249002</v>
      </c>
      <c r="F34" s="105">
        <f t="shared" ref="F34:F59" si="5">B34*E34</f>
        <v>4099211.700000002</v>
      </c>
      <c r="G34" s="23">
        <v>109676.7563249002</v>
      </c>
      <c r="H34" s="105">
        <f t="shared" ref="H34:H59" si="6">B34*G34</f>
        <v>4118362.200000002</v>
      </c>
      <c r="I34" s="23">
        <v>109166.7563249002</v>
      </c>
      <c r="J34" s="105">
        <f t="shared" ref="J34:J56" si="7">B34*I34</f>
        <v>4099211.700000002</v>
      </c>
      <c r="K34" s="10" t="s">
        <v>12</v>
      </c>
      <c r="N34" s="104"/>
    </row>
    <row r="35" spans="1:14" x14ac:dyDescent="0.25">
      <c r="A35" s="7" t="s">
        <v>11</v>
      </c>
      <c r="B35" s="15">
        <v>56.58</v>
      </c>
      <c r="C35" s="23">
        <v>94538.51431601269</v>
      </c>
      <c r="D35" s="105">
        <f t="shared" si="4"/>
        <v>5348989.1399999978</v>
      </c>
      <c r="E35" s="23">
        <v>95048.514316012705</v>
      </c>
      <c r="F35" s="105">
        <f t="shared" si="5"/>
        <v>5377844.9399999985</v>
      </c>
      <c r="G35" s="23">
        <v>95558.514316012705</v>
      </c>
      <c r="H35" s="105">
        <f t="shared" si="6"/>
        <v>5406700.7399999984</v>
      </c>
      <c r="I35" s="23">
        <v>95048.514316012705</v>
      </c>
      <c r="J35" s="105">
        <f t="shared" si="7"/>
        <v>5377844.9399999985</v>
      </c>
      <c r="K35" s="10" t="s">
        <v>12</v>
      </c>
      <c r="N35" s="104"/>
    </row>
    <row r="36" spans="1:14" ht="15.75" thickBot="1" x14ac:dyDescent="0.3">
      <c r="A36" s="27" t="s">
        <v>11</v>
      </c>
      <c r="B36" s="28">
        <v>58.22</v>
      </c>
      <c r="C36" s="29">
        <v>93977.950532463045</v>
      </c>
      <c r="D36" s="106">
        <f t="shared" si="4"/>
        <v>5471396.2799999984</v>
      </c>
      <c r="E36" s="29">
        <v>94487.95053246303</v>
      </c>
      <c r="F36" s="106">
        <f t="shared" si="5"/>
        <v>5501088.4799999977</v>
      </c>
      <c r="G36" s="29">
        <v>94997.95053246303</v>
      </c>
      <c r="H36" s="106">
        <f t="shared" si="6"/>
        <v>5530780.6799999978</v>
      </c>
      <c r="I36" s="29">
        <v>94487.95053246303</v>
      </c>
      <c r="J36" s="106">
        <f t="shared" si="7"/>
        <v>5501088.4799999977</v>
      </c>
      <c r="K36" s="26" t="s">
        <v>12</v>
      </c>
      <c r="N36" s="104"/>
    </row>
    <row r="37" spans="1:14" x14ac:dyDescent="0.25">
      <c r="A37" s="9" t="s">
        <v>56</v>
      </c>
      <c r="B37" s="16">
        <v>21.6</v>
      </c>
      <c r="C37" s="23">
        <v>132099.44444444418</v>
      </c>
      <c r="D37" s="105">
        <f t="shared" si="4"/>
        <v>2853347.9999999944</v>
      </c>
      <c r="E37" s="23">
        <v>132609.44444444418</v>
      </c>
      <c r="F37" s="105">
        <f t="shared" si="5"/>
        <v>2864363.9999999944</v>
      </c>
      <c r="G37" s="23">
        <v>133119.44444444418</v>
      </c>
      <c r="H37" s="105">
        <f t="shared" si="6"/>
        <v>2875379.9999999944</v>
      </c>
      <c r="I37" s="23">
        <v>132609.44444444418</v>
      </c>
      <c r="J37" s="105">
        <f t="shared" si="7"/>
        <v>2864363.9999999944</v>
      </c>
      <c r="K37" s="10" t="s">
        <v>12</v>
      </c>
      <c r="N37" s="104"/>
    </row>
    <row r="38" spans="1:14" x14ac:dyDescent="0.25">
      <c r="A38" s="7" t="s">
        <v>57</v>
      </c>
      <c r="B38" s="15">
        <v>37.549999999999997</v>
      </c>
      <c r="C38" s="23">
        <v>108656.7563249002</v>
      </c>
      <c r="D38" s="105">
        <f t="shared" si="4"/>
        <v>4080061.200000002</v>
      </c>
      <c r="E38" s="23">
        <v>109166.7563249002</v>
      </c>
      <c r="F38" s="105">
        <f t="shared" si="5"/>
        <v>4099211.700000002</v>
      </c>
      <c r="G38" s="23">
        <v>109676.7563249002</v>
      </c>
      <c r="H38" s="105">
        <f t="shared" si="6"/>
        <v>4118362.200000002</v>
      </c>
      <c r="I38" s="23">
        <v>109166.7563249002</v>
      </c>
      <c r="J38" s="105">
        <f t="shared" si="7"/>
        <v>4099211.700000002</v>
      </c>
      <c r="K38" s="10" t="s">
        <v>12</v>
      </c>
      <c r="N38" s="104"/>
    </row>
    <row r="39" spans="1:14" x14ac:dyDescent="0.25">
      <c r="A39" s="7" t="s">
        <v>58</v>
      </c>
      <c r="B39" s="15">
        <v>56.58</v>
      </c>
      <c r="C39" s="23">
        <v>94538.51431601269</v>
      </c>
      <c r="D39" s="105">
        <f t="shared" si="4"/>
        <v>5348989.1399999978</v>
      </c>
      <c r="E39" s="23">
        <v>95048.514316012705</v>
      </c>
      <c r="F39" s="105">
        <f t="shared" si="5"/>
        <v>5377844.9399999985</v>
      </c>
      <c r="G39" s="23">
        <v>95558.514316012705</v>
      </c>
      <c r="H39" s="105">
        <f t="shared" si="6"/>
        <v>5406700.7399999984</v>
      </c>
      <c r="I39" s="23">
        <v>95048.514316012705</v>
      </c>
      <c r="J39" s="105">
        <f t="shared" si="7"/>
        <v>5377844.9399999985</v>
      </c>
      <c r="K39" s="10" t="s">
        <v>12</v>
      </c>
      <c r="N39" s="104"/>
    </row>
    <row r="40" spans="1:14" ht="15.75" thickBot="1" x14ac:dyDescent="0.3">
      <c r="A40" s="27" t="s">
        <v>58</v>
      </c>
      <c r="B40" s="28">
        <v>58.22</v>
      </c>
      <c r="C40" s="29">
        <v>93977.950532463045</v>
      </c>
      <c r="D40" s="106">
        <f t="shared" si="4"/>
        <v>5471396.2799999984</v>
      </c>
      <c r="E40" s="29">
        <v>94487.95053246303</v>
      </c>
      <c r="F40" s="106">
        <f t="shared" si="5"/>
        <v>5501088.4799999977</v>
      </c>
      <c r="G40" s="29">
        <v>94997.95053246303</v>
      </c>
      <c r="H40" s="106">
        <f t="shared" si="6"/>
        <v>5530780.6799999978</v>
      </c>
      <c r="I40" s="29">
        <v>94487.95053246303</v>
      </c>
      <c r="J40" s="106">
        <f t="shared" si="7"/>
        <v>5501088.4799999977</v>
      </c>
      <c r="K40" s="26" t="s">
        <v>12</v>
      </c>
      <c r="N40" s="104"/>
    </row>
    <row r="41" spans="1:14" x14ac:dyDescent="0.25">
      <c r="A41" s="9" t="s">
        <v>13</v>
      </c>
      <c r="B41" s="16">
        <v>21.6</v>
      </c>
      <c r="C41" s="23">
        <v>145995.99999999971</v>
      </c>
      <c r="D41" s="105">
        <f t="shared" si="4"/>
        <v>3153513.599999994</v>
      </c>
      <c r="E41" s="23">
        <v>146505.99999999971</v>
      </c>
      <c r="F41" s="105">
        <f t="shared" si="5"/>
        <v>3164529.599999994</v>
      </c>
      <c r="G41" s="23">
        <v>147015.99999999971</v>
      </c>
      <c r="H41" s="105">
        <f t="shared" si="6"/>
        <v>3175545.599999994</v>
      </c>
      <c r="I41" s="23">
        <v>146505.99999999971</v>
      </c>
      <c r="J41" s="105">
        <f t="shared" si="7"/>
        <v>3164529.599999994</v>
      </c>
      <c r="K41" s="10" t="s">
        <v>19</v>
      </c>
      <c r="N41" s="104"/>
    </row>
    <row r="42" spans="1:14" x14ac:dyDescent="0.25">
      <c r="A42" s="7" t="s">
        <v>14</v>
      </c>
      <c r="B42" s="15">
        <v>37.549999999999997</v>
      </c>
      <c r="C42" s="23">
        <v>117334.70173102536</v>
      </c>
      <c r="D42" s="105">
        <f t="shared" si="4"/>
        <v>4405918.0500000017</v>
      </c>
      <c r="E42" s="23">
        <v>117844.70173102536</v>
      </c>
      <c r="F42" s="105">
        <f t="shared" si="5"/>
        <v>4425068.5500000017</v>
      </c>
      <c r="G42" s="23">
        <v>118354.70173102536</v>
      </c>
      <c r="H42" s="105">
        <f t="shared" si="6"/>
        <v>4444219.0500000017</v>
      </c>
      <c r="I42" s="23">
        <v>117844.70173102536</v>
      </c>
      <c r="J42" s="105">
        <f t="shared" si="7"/>
        <v>4425068.5500000017</v>
      </c>
      <c r="K42" s="10" t="s">
        <v>19</v>
      </c>
      <c r="N42" s="104"/>
    </row>
    <row r="43" spans="1:14" x14ac:dyDescent="0.25">
      <c r="A43" s="7" t="s">
        <v>15</v>
      </c>
      <c r="B43" s="15">
        <v>56.58</v>
      </c>
      <c r="C43" s="23">
        <v>101238.40721102861</v>
      </c>
      <c r="D43" s="105">
        <f t="shared" si="4"/>
        <v>5728069.0799999982</v>
      </c>
      <c r="E43" s="23">
        <v>101748.40721102861</v>
      </c>
      <c r="F43" s="105">
        <f t="shared" si="5"/>
        <v>5756924.879999998</v>
      </c>
      <c r="G43" s="23">
        <v>102258.40721102859</v>
      </c>
      <c r="H43" s="105">
        <f t="shared" si="6"/>
        <v>5785780.6799999978</v>
      </c>
      <c r="I43" s="23">
        <v>101748.40721102861</v>
      </c>
      <c r="J43" s="105">
        <f t="shared" si="7"/>
        <v>5756924.879999998</v>
      </c>
      <c r="K43" s="10" t="s">
        <v>19</v>
      </c>
      <c r="N43" s="104"/>
    </row>
    <row r="44" spans="1:14" ht="15.75" thickBot="1" x14ac:dyDescent="0.3">
      <c r="A44" s="27" t="s">
        <v>15</v>
      </c>
      <c r="B44" s="28">
        <v>58.22</v>
      </c>
      <c r="C44" s="29">
        <v>100550.88869804189</v>
      </c>
      <c r="D44" s="106">
        <f t="shared" si="4"/>
        <v>5854072.7399999984</v>
      </c>
      <c r="E44" s="29">
        <v>101570.88869804188</v>
      </c>
      <c r="F44" s="106">
        <f t="shared" si="5"/>
        <v>5913457.1399999978</v>
      </c>
      <c r="G44" s="29">
        <v>101570.88869804188</v>
      </c>
      <c r="H44" s="106">
        <f t="shared" si="6"/>
        <v>5913457.1399999978</v>
      </c>
      <c r="I44" s="29">
        <v>101060.88869804189</v>
      </c>
      <c r="J44" s="106">
        <f t="shared" si="7"/>
        <v>5883764.9399999985</v>
      </c>
      <c r="K44" s="26" t="s">
        <v>19</v>
      </c>
      <c r="N44" s="104"/>
    </row>
    <row r="45" spans="1:14" x14ac:dyDescent="0.25">
      <c r="A45" s="9" t="s">
        <v>20</v>
      </c>
      <c r="B45" s="16">
        <v>21.6</v>
      </c>
      <c r="C45" s="23">
        <v>134460.55555555553</v>
      </c>
      <c r="D45" s="105">
        <f t="shared" si="4"/>
        <v>2904347.9999999995</v>
      </c>
      <c r="E45" s="23">
        <v>134970.55555555553</v>
      </c>
      <c r="F45" s="105">
        <f t="shared" si="5"/>
        <v>2915363.9999999995</v>
      </c>
      <c r="G45" s="23">
        <v>135480.55555555553</v>
      </c>
      <c r="H45" s="105">
        <f t="shared" si="6"/>
        <v>2926379.9999999995</v>
      </c>
      <c r="I45" s="23">
        <v>134970.55555555553</v>
      </c>
      <c r="J45" s="105">
        <f t="shared" si="7"/>
        <v>2915363.9999999995</v>
      </c>
      <c r="K45" s="10" t="s">
        <v>18</v>
      </c>
      <c r="N45" s="104"/>
    </row>
    <row r="46" spans="1:14" x14ac:dyDescent="0.25">
      <c r="A46" s="7" t="s">
        <v>21</v>
      </c>
      <c r="B46" s="15">
        <v>37.549999999999997</v>
      </c>
      <c r="C46" s="23">
        <v>110014.94540612517</v>
      </c>
      <c r="D46" s="105">
        <f t="shared" si="4"/>
        <v>4131061.2</v>
      </c>
      <c r="E46" s="23">
        <v>110524.94540612517</v>
      </c>
      <c r="F46" s="105">
        <f t="shared" si="5"/>
        <v>4150211.7</v>
      </c>
      <c r="G46" s="23">
        <v>111034.94540612517</v>
      </c>
      <c r="H46" s="105">
        <f t="shared" si="6"/>
        <v>4169362.2</v>
      </c>
      <c r="I46" s="23">
        <v>110524.94540612517</v>
      </c>
      <c r="J46" s="105">
        <f t="shared" si="7"/>
        <v>4150211.7</v>
      </c>
      <c r="K46" s="10" t="s">
        <v>18</v>
      </c>
      <c r="N46" s="104"/>
    </row>
    <row r="47" spans="1:14" x14ac:dyDescent="0.25">
      <c r="A47" s="7" t="s">
        <v>22</v>
      </c>
      <c r="B47" s="15">
        <v>56.58</v>
      </c>
      <c r="C47" s="23">
        <v>96357.892895015917</v>
      </c>
      <c r="D47" s="105">
        <f t="shared" si="4"/>
        <v>5451929.5800000001</v>
      </c>
      <c r="E47" s="23">
        <v>96867.892895015902</v>
      </c>
      <c r="F47" s="105">
        <f t="shared" si="5"/>
        <v>5480785.3799999999</v>
      </c>
      <c r="G47" s="23">
        <v>97377.892895015902</v>
      </c>
      <c r="H47" s="105">
        <f t="shared" si="6"/>
        <v>5509641.1799999997</v>
      </c>
      <c r="I47" s="23">
        <v>96867.892895015902</v>
      </c>
      <c r="J47" s="105">
        <f t="shared" si="7"/>
        <v>5480785.3799999999</v>
      </c>
      <c r="K47" s="10" t="s">
        <v>18</v>
      </c>
      <c r="N47" s="104"/>
    </row>
    <row r="48" spans="1:14" ht="15.75" thickBot="1" x14ac:dyDescent="0.3">
      <c r="A48" s="27" t="s">
        <v>22</v>
      </c>
      <c r="B48" s="28">
        <v>58.22</v>
      </c>
      <c r="C48" s="29">
        <v>95771.938165578846</v>
      </c>
      <c r="D48" s="106">
        <f t="shared" si="4"/>
        <v>5575842.2400000002</v>
      </c>
      <c r="E48" s="29">
        <v>96281.938165578846</v>
      </c>
      <c r="F48" s="106">
        <f t="shared" si="5"/>
        <v>5605534.4400000004</v>
      </c>
      <c r="G48" s="29">
        <v>96791.938165578831</v>
      </c>
      <c r="H48" s="106">
        <f t="shared" si="6"/>
        <v>5635226.6399999997</v>
      </c>
      <c r="I48" s="29">
        <v>96281.938165578846</v>
      </c>
      <c r="J48" s="106">
        <f t="shared" si="7"/>
        <v>5605534.4400000004</v>
      </c>
      <c r="K48" s="26" t="s">
        <v>18</v>
      </c>
      <c r="N48" s="104"/>
    </row>
    <row r="49" spans="1:14" x14ac:dyDescent="0.25">
      <c r="A49" s="9" t="s">
        <v>26</v>
      </c>
      <c r="B49" s="16">
        <v>21.6</v>
      </c>
      <c r="C49" s="23">
        <v>134460.55555555553</v>
      </c>
      <c r="D49" s="105">
        <f t="shared" si="4"/>
        <v>2904347.9999999995</v>
      </c>
      <c r="E49" s="23">
        <v>134970.55555555553</v>
      </c>
      <c r="F49" s="105">
        <f t="shared" si="5"/>
        <v>2915363.9999999995</v>
      </c>
      <c r="G49" s="23">
        <v>135480.55555555553</v>
      </c>
      <c r="H49" s="105">
        <f t="shared" si="6"/>
        <v>2926379.9999999995</v>
      </c>
      <c r="I49" s="23">
        <v>134970.55555555553</v>
      </c>
      <c r="J49" s="105">
        <f t="shared" si="7"/>
        <v>2915363.9999999995</v>
      </c>
      <c r="K49" s="10" t="s">
        <v>29</v>
      </c>
      <c r="N49" s="104"/>
    </row>
    <row r="50" spans="1:14" x14ac:dyDescent="0.25">
      <c r="A50" s="7" t="s">
        <v>27</v>
      </c>
      <c r="B50" s="15">
        <v>37.549999999999997</v>
      </c>
      <c r="C50" s="23">
        <v>115447.70173102536</v>
      </c>
      <c r="D50" s="105">
        <f t="shared" si="4"/>
        <v>4335061.200000002</v>
      </c>
      <c r="E50" s="23">
        <v>115957.70173102536</v>
      </c>
      <c r="F50" s="105">
        <f t="shared" si="5"/>
        <v>4354211.700000002</v>
      </c>
      <c r="G50" s="23">
        <v>116467.70173102536</v>
      </c>
      <c r="H50" s="105">
        <f t="shared" si="6"/>
        <v>4373362.200000002</v>
      </c>
      <c r="I50" s="23">
        <v>115957.70173102536</v>
      </c>
      <c r="J50" s="105">
        <f t="shared" si="7"/>
        <v>4354211.700000002</v>
      </c>
      <c r="K50" s="10" t="s">
        <v>25</v>
      </c>
      <c r="N50" s="104"/>
    </row>
    <row r="51" spans="1:14" x14ac:dyDescent="0.25">
      <c r="A51" s="7" t="s">
        <v>28</v>
      </c>
      <c r="B51" s="15">
        <v>56.58</v>
      </c>
      <c r="C51" s="23">
        <v>99045.407211028592</v>
      </c>
      <c r="D51" s="105">
        <f t="shared" si="4"/>
        <v>5603989.1399999978</v>
      </c>
      <c r="E51" s="23">
        <v>99555.407211028607</v>
      </c>
      <c r="F51" s="105">
        <f t="shared" si="5"/>
        <v>5632844.9399999985</v>
      </c>
      <c r="G51" s="23">
        <v>100065.40721102861</v>
      </c>
      <c r="H51" s="105">
        <f t="shared" si="6"/>
        <v>5661700.7399999984</v>
      </c>
      <c r="I51" s="23">
        <v>99555.407211028607</v>
      </c>
      <c r="J51" s="105">
        <f t="shared" si="7"/>
        <v>5632844.9399999985</v>
      </c>
      <c r="K51" s="10" t="s">
        <v>25</v>
      </c>
      <c r="N51" s="104"/>
    </row>
    <row r="52" spans="1:14" ht="15.75" thickBot="1" x14ac:dyDescent="0.3">
      <c r="A52" s="27" t="s">
        <v>28</v>
      </c>
      <c r="B52" s="28">
        <v>58.22</v>
      </c>
      <c r="C52" s="29">
        <v>98357.88869804189</v>
      </c>
      <c r="D52" s="106">
        <f t="shared" si="4"/>
        <v>5726396.2799999984</v>
      </c>
      <c r="E52" s="29">
        <v>98867.888698041876</v>
      </c>
      <c r="F52" s="106">
        <f t="shared" si="5"/>
        <v>5756088.4799999977</v>
      </c>
      <c r="G52" s="29">
        <v>99377.888698041876</v>
      </c>
      <c r="H52" s="106">
        <f t="shared" si="6"/>
        <v>5785780.6799999978</v>
      </c>
      <c r="I52" s="29">
        <v>98867.888698041876</v>
      </c>
      <c r="J52" s="106">
        <f t="shared" si="7"/>
        <v>5756088.4799999977</v>
      </c>
      <c r="K52" s="26" t="s">
        <v>25</v>
      </c>
      <c r="N52" s="104"/>
    </row>
    <row r="53" spans="1:14" x14ac:dyDescent="0.25">
      <c r="A53" s="9" t="s">
        <v>33</v>
      </c>
      <c r="B53" s="16">
        <v>21.6</v>
      </c>
      <c r="C53" s="23">
        <v>143904.99999999971</v>
      </c>
      <c r="D53" s="105">
        <f t="shared" si="4"/>
        <v>3108347.9999999939</v>
      </c>
      <c r="E53" s="23">
        <v>144414.99999999971</v>
      </c>
      <c r="F53" s="105">
        <f t="shared" si="5"/>
        <v>3119363.9999999939</v>
      </c>
      <c r="G53" s="23">
        <v>144924.99999999971</v>
      </c>
      <c r="H53" s="105">
        <f t="shared" si="6"/>
        <v>3130379.9999999939</v>
      </c>
      <c r="I53" s="23">
        <v>144414.99999999971</v>
      </c>
      <c r="J53" s="105">
        <f t="shared" si="7"/>
        <v>3119363.9999999939</v>
      </c>
      <c r="K53" s="10" t="s">
        <v>25</v>
      </c>
      <c r="N53" s="104"/>
    </row>
    <row r="54" spans="1:14" x14ac:dyDescent="0.25">
      <c r="A54" s="7" t="s">
        <v>34</v>
      </c>
      <c r="B54" s="15">
        <v>37.549999999999997</v>
      </c>
      <c r="C54" s="23">
        <v>115447.70173102536</v>
      </c>
      <c r="D54" s="105">
        <f t="shared" si="4"/>
        <v>4335061.200000002</v>
      </c>
      <c r="E54" s="23">
        <v>115957.70173102536</v>
      </c>
      <c r="F54" s="105">
        <f t="shared" si="5"/>
        <v>4354211.700000002</v>
      </c>
      <c r="G54" s="23">
        <v>116467.70173102536</v>
      </c>
      <c r="H54" s="105">
        <f t="shared" si="6"/>
        <v>4373362.200000002</v>
      </c>
      <c r="I54" s="23">
        <v>115957.70173102536</v>
      </c>
      <c r="J54" s="105">
        <f t="shared" si="7"/>
        <v>4354211.700000002</v>
      </c>
      <c r="K54" s="10" t="s">
        <v>25</v>
      </c>
      <c r="N54" s="104"/>
    </row>
    <row r="55" spans="1:14" x14ac:dyDescent="0.25">
      <c r="A55" s="7" t="s">
        <v>35</v>
      </c>
      <c r="B55" s="15">
        <v>56.58</v>
      </c>
      <c r="C55" s="23">
        <v>99045.407211028592</v>
      </c>
      <c r="D55" s="105">
        <f t="shared" si="4"/>
        <v>5603989.1399999978</v>
      </c>
      <c r="E55" s="23">
        <v>99555.407211028607</v>
      </c>
      <c r="F55" s="105">
        <f t="shared" si="5"/>
        <v>5632844.9399999985</v>
      </c>
      <c r="G55" s="23">
        <v>100065.40721102861</v>
      </c>
      <c r="H55" s="105">
        <f t="shared" si="6"/>
        <v>5661700.7399999984</v>
      </c>
      <c r="I55" s="23">
        <v>99555.407211028607</v>
      </c>
      <c r="J55" s="105">
        <f t="shared" si="7"/>
        <v>5632844.9399999985</v>
      </c>
      <c r="K55" s="10" t="s">
        <v>25</v>
      </c>
      <c r="N55" s="104"/>
    </row>
    <row r="56" spans="1:14" ht="15.75" thickBot="1" x14ac:dyDescent="0.3">
      <c r="A56" s="27" t="s">
        <v>35</v>
      </c>
      <c r="B56" s="28">
        <v>58.22</v>
      </c>
      <c r="C56" s="29">
        <v>98357.88869804189</v>
      </c>
      <c r="D56" s="106">
        <f t="shared" si="4"/>
        <v>5726396.2799999984</v>
      </c>
      <c r="E56" s="29">
        <v>98867.888698041876</v>
      </c>
      <c r="F56" s="106">
        <f t="shared" si="5"/>
        <v>5756088.4799999977</v>
      </c>
      <c r="G56" s="29">
        <v>99377.888698041876</v>
      </c>
      <c r="H56" s="106">
        <f t="shared" si="6"/>
        <v>5785780.6799999978</v>
      </c>
      <c r="I56" s="29">
        <v>98867.888698041876</v>
      </c>
      <c r="J56" s="106">
        <f t="shared" si="7"/>
        <v>5756088.4799999977</v>
      </c>
      <c r="K56" s="26" t="s">
        <v>25</v>
      </c>
      <c r="N56" s="104"/>
    </row>
    <row r="57" spans="1:14" x14ac:dyDescent="0.25">
      <c r="A57" s="96" t="s">
        <v>61</v>
      </c>
      <c r="B57" s="16">
        <v>35.67</v>
      </c>
      <c r="C57" s="23">
        <v>111392.86459209419</v>
      </c>
      <c r="D57" s="105">
        <f t="shared" si="4"/>
        <v>3973383.48</v>
      </c>
      <c r="E57" s="23">
        <v>111902.86459209419</v>
      </c>
      <c r="F57" s="105">
        <f t="shared" si="5"/>
        <v>3991575.18</v>
      </c>
      <c r="G57" s="23">
        <v>112412.86459209419</v>
      </c>
      <c r="H57" s="105">
        <f t="shared" si="6"/>
        <v>4009766.88</v>
      </c>
      <c r="I57" s="23"/>
      <c r="J57" s="13"/>
      <c r="K57" s="10" t="s">
        <v>12</v>
      </c>
      <c r="N57" s="104"/>
    </row>
    <row r="58" spans="1:14" x14ac:dyDescent="0.25">
      <c r="A58" s="7" t="s">
        <v>61</v>
      </c>
      <c r="B58" s="15">
        <v>35.9</v>
      </c>
      <c r="C58" s="23">
        <v>111347.06406685237</v>
      </c>
      <c r="D58" s="105">
        <f t="shared" si="4"/>
        <v>3997359.6</v>
      </c>
      <c r="E58" s="23">
        <v>111857.06406685237</v>
      </c>
      <c r="F58" s="105">
        <f t="shared" si="5"/>
        <v>4015668.6</v>
      </c>
      <c r="G58" s="23">
        <v>112367.06406685237</v>
      </c>
      <c r="H58" s="105">
        <f t="shared" si="6"/>
        <v>4033977.6</v>
      </c>
      <c r="I58" s="23"/>
      <c r="J58" s="13"/>
      <c r="K58" s="10" t="s">
        <v>12</v>
      </c>
      <c r="N58" s="104"/>
    </row>
    <row r="59" spans="1:14" ht="15.75" thickBot="1" x14ac:dyDescent="0.3">
      <c r="A59" s="27" t="s">
        <v>61</v>
      </c>
      <c r="B59" s="28">
        <v>37.090000000000003</v>
      </c>
      <c r="C59" s="23">
        <v>110099.16850903208</v>
      </c>
      <c r="D59" s="105">
        <f t="shared" si="4"/>
        <v>4083578.16</v>
      </c>
      <c r="E59" s="23">
        <v>110609.16850903208</v>
      </c>
      <c r="F59" s="105">
        <f t="shared" si="5"/>
        <v>4102494.0600000005</v>
      </c>
      <c r="G59" s="23">
        <v>111119.16850903207</v>
      </c>
      <c r="H59" s="105">
        <f t="shared" si="6"/>
        <v>4121409.96</v>
      </c>
      <c r="I59" s="59"/>
      <c r="J59" s="64"/>
      <c r="K59" s="54" t="s">
        <v>12</v>
      </c>
      <c r="N59" s="104"/>
    </row>
    <row r="61" spans="1:14" ht="19.5" thickBot="1" x14ac:dyDescent="0.35">
      <c r="A61" s="24" t="s">
        <v>94</v>
      </c>
      <c r="B61" s="2"/>
      <c r="C61" s="2"/>
      <c r="D61" s="2"/>
      <c r="E61" s="3"/>
      <c r="F61" s="2"/>
      <c r="G61" s="3"/>
      <c r="H61" s="3"/>
      <c r="I61" s="3"/>
      <c r="J61" s="3"/>
      <c r="K61" s="3"/>
    </row>
    <row r="62" spans="1:14" ht="37.5" customHeight="1" thickBot="1" x14ac:dyDescent="0.3">
      <c r="A62" s="19" t="s">
        <v>0</v>
      </c>
      <c r="B62" s="20" t="s">
        <v>64</v>
      </c>
      <c r="C62" s="21" t="s">
        <v>8</v>
      </c>
      <c r="D62" s="20" t="s">
        <v>3</v>
      </c>
      <c r="E62" s="21" t="s">
        <v>7</v>
      </c>
      <c r="F62" s="20" t="s">
        <v>3</v>
      </c>
      <c r="G62" s="21" t="s">
        <v>16</v>
      </c>
      <c r="H62" s="20" t="s">
        <v>3</v>
      </c>
      <c r="I62" s="21" t="s">
        <v>17</v>
      </c>
      <c r="J62" s="20" t="s">
        <v>3</v>
      </c>
      <c r="K62" s="22" t="s">
        <v>2</v>
      </c>
    </row>
    <row r="63" spans="1:14" x14ac:dyDescent="0.25">
      <c r="A63" s="9" t="s">
        <v>10</v>
      </c>
      <c r="B63" s="16">
        <v>21.6</v>
      </c>
      <c r="C63" s="23">
        <f>D63/B63</f>
        <v>123033.79629629604</v>
      </c>
      <c r="D63" s="105">
        <v>2657529.9999999949</v>
      </c>
      <c r="E63" s="23">
        <f>F63/B63</f>
        <v>123508.79629629604</v>
      </c>
      <c r="F63" s="105">
        <v>2667789.9999999949</v>
      </c>
      <c r="G63" s="23">
        <f>H63/B63</f>
        <v>123983.79629629604</v>
      </c>
      <c r="H63" s="105">
        <v>2678049.9999999949</v>
      </c>
      <c r="I63" s="23">
        <f>J63/B63</f>
        <v>123508.79629629604</v>
      </c>
      <c r="J63" s="105">
        <v>2667789.9999999949</v>
      </c>
      <c r="K63" s="10" t="s">
        <v>12</v>
      </c>
      <c r="N63" s="104"/>
    </row>
    <row r="64" spans="1:14" x14ac:dyDescent="0.25">
      <c r="A64" s="7" t="s">
        <v>9</v>
      </c>
      <c r="B64" s="15">
        <v>37.549999999999997</v>
      </c>
      <c r="C64" s="23">
        <f t="shared" ref="C64:C89" si="8">D64/B64</f>
        <v>101199.92010652469</v>
      </c>
      <c r="D64" s="105">
        <v>3800057.0000000019</v>
      </c>
      <c r="E64" s="23">
        <f t="shared" ref="E64:E89" si="9">F64/B64</f>
        <v>101674.92010652469</v>
      </c>
      <c r="F64" s="105">
        <v>3817893.2500000019</v>
      </c>
      <c r="G64" s="23">
        <f t="shared" ref="G64:G89" si="10">H64/B64</f>
        <v>102149.92010652469</v>
      </c>
      <c r="H64" s="105">
        <v>3835729.5000000019</v>
      </c>
      <c r="I64" s="23">
        <f t="shared" ref="I64:I86" si="11">J64/B64</f>
        <v>101674.92010652469</v>
      </c>
      <c r="J64" s="105">
        <v>3817893.2500000019</v>
      </c>
      <c r="K64" s="10" t="s">
        <v>12</v>
      </c>
      <c r="N64" s="104"/>
    </row>
    <row r="65" spans="1:14" x14ac:dyDescent="0.25">
      <c r="A65" s="7" t="s">
        <v>11</v>
      </c>
      <c r="B65" s="15">
        <v>56.58</v>
      </c>
      <c r="C65" s="23">
        <f t="shared" si="8"/>
        <v>88050.577059031435</v>
      </c>
      <c r="D65" s="105">
        <v>4981901.6499999985</v>
      </c>
      <c r="E65" s="23">
        <f t="shared" si="9"/>
        <v>88525.577059031435</v>
      </c>
      <c r="F65" s="105">
        <v>5008777.1499999985</v>
      </c>
      <c r="G65" s="23">
        <f t="shared" si="10"/>
        <v>89000.577059031435</v>
      </c>
      <c r="H65" s="105">
        <v>5035652.6499999985</v>
      </c>
      <c r="I65" s="23">
        <f t="shared" si="11"/>
        <v>88525.577059031435</v>
      </c>
      <c r="J65" s="105">
        <v>5008777.1499999985</v>
      </c>
      <c r="K65" s="10" t="s">
        <v>12</v>
      </c>
      <c r="N65" s="104"/>
    </row>
    <row r="66" spans="1:14" ht="15.75" thickBot="1" x14ac:dyDescent="0.3">
      <c r="A66" s="27" t="s">
        <v>11</v>
      </c>
      <c r="B66" s="28">
        <v>58.22</v>
      </c>
      <c r="C66" s="29">
        <f t="shared" si="8"/>
        <v>87528.483339058716</v>
      </c>
      <c r="D66" s="106">
        <v>5095908.299999998</v>
      </c>
      <c r="E66" s="29">
        <f t="shared" si="9"/>
        <v>88003.483339058716</v>
      </c>
      <c r="F66" s="106">
        <v>5123562.799999998</v>
      </c>
      <c r="G66" s="29">
        <f t="shared" si="10"/>
        <v>88478.483339058716</v>
      </c>
      <c r="H66" s="106">
        <v>5151217.299999998</v>
      </c>
      <c r="I66" s="29">
        <f t="shared" si="11"/>
        <v>88003.483339058716</v>
      </c>
      <c r="J66" s="107">
        <v>5123562.799999998</v>
      </c>
      <c r="K66" s="26" t="s">
        <v>12</v>
      </c>
      <c r="N66" s="104"/>
    </row>
    <row r="67" spans="1:14" x14ac:dyDescent="0.25">
      <c r="A67" s="9" t="s">
        <v>56</v>
      </c>
      <c r="B67" s="16">
        <v>21.6</v>
      </c>
      <c r="C67" s="23">
        <f t="shared" si="8"/>
        <v>123033.79629629604</v>
      </c>
      <c r="D67" s="105">
        <v>2657529.9999999949</v>
      </c>
      <c r="E67" s="23">
        <f t="shared" si="9"/>
        <v>123508.79629629604</v>
      </c>
      <c r="F67" s="105">
        <v>2667789.9999999949</v>
      </c>
      <c r="G67" s="23">
        <f t="shared" si="10"/>
        <v>123983.79629629604</v>
      </c>
      <c r="H67" s="105">
        <v>2678049.9999999949</v>
      </c>
      <c r="I67" s="23">
        <f t="shared" si="11"/>
        <v>123508.79629629604</v>
      </c>
      <c r="J67" s="105">
        <v>2667789.9999999949</v>
      </c>
      <c r="K67" s="10" t="s">
        <v>12</v>
      </c>
      <c r="N67" s="104"/>
    </row>
    <row r="68" spans="1:14" x14ac:dyDescent="0.25">
      <c r="A68" s="7" t="s">
        <v>57</v>
      </c>
      <c r="B68" s="15">
        <v>37.549999999999997</v>
      </c>
      <c r="C68" s="23">
        <f t="shared" si="8"/>
        <v>101199.92010652469</v>
      </c>
      <c r="D68" s="105">
        <v>3800057.0000000019</v>
      </c>
      <c r="E68" s="23">
        <f t="shared" si="9"/>
        <v>101674.92010652469</v>
      </c>
      <c r="F68" s="105">
        <v>3817893.2500000019</v>
      </c>
      <c r="G68" s="23">
        <f t="shared" si="10"/>
        <v>102149.92010652469</v>
      </c>
      <c r="H68" s="105">
        <v>3835729.5000000019</v>
      </c>
      <c r="I68" s="23">
        <f t="shared" si="11"/>
        <v>101674.92010652469</v>
      </c>
      <c r="J68" s="105">
        <v>3817893.2500000019</v>
      </c>
      <c r="K68" s="10" t="s">
        <v>12</v>
      </c>
      <c r="N68" s="104"/>
    </row>
    <row r="69" spans="1:14" x14ac:dyDescent="0.25">
      <c r="A69" s="7" t="s">
        <v>58</v>
      </c>
      <c r="B69" s="15">
        <v>56.58</v>
      </c>
      <c r="C69" s="23">
        <f t="shared" si="8"/>
        <v>88050.577059031435</v>
      </c>
      <c r="D69" s="105">
        <v>4981901.6499999985</v>
      </c>
      <c r="E69" s="23">
        <f t="shared" si="9"/>
        <v>88525.577059031435</v>
      </c>
      <c r="F69" s="105">
        <v>5008777.1499999985</v>
      </c>
      <c r="G69" s="23">
        <f t="shared" si="10"/>
        <v>89000.577059031435</v>
      </c>
      <c r="H69" s="105">
        <v>5035652.6499999985</v>
      </c>
      <c r="I69" s="23">
        <f t="shared" si="11"/>
        <v>88525.577059031435</v>
      </c>
      <c r="J69" s="105">
        <v>5008777.1499999985</v>
      </c>
      <c r="K69" s="10" t="s">
        <v>12</v>
      </c>
      <c r="N69" s="104"/>
    </row>
    <row r="70" spans="1:14" ht="15.75" thickBot="1" x14ac:dyDescent="0.3">
      <c r="A70" s="27" t="s">
        <v>58</v>
      </c>
      <c r="B70" s="28">
        <v>58.22</v>
      </c>
      <c r="C70" s="29">
        <f t="shared" si="8"/>
        <v>87528.483339058716</v>
      </c>
      <c r="D70" s="106">
        <v>5095908.299999998</v>
      </c>
      <c r="E70" s="29">
        <f t="shared" si="9"/>
        <v>88003.483339058716</v>
      </c>
      <c r="F70" s="106">
        <v>5123562.799999998</v>
      </c>
      <c r="G70" s="29">
        <f t="shared" si="10"/>
        <v>88478.483339058716</v>
      </c>
      <c r="H70" s="106">
        <v>5151217.299999998</v>
      </c>
      <c r="I70" s="29">
        <f t="shared" si="11"/>
        <v>88003.483339058716</v>
      </c>
      <c r="J70" s="107">
        <v>5123562.799999998</v>
      </c>
      <c r="K70" s="26" t="s">
        <v>12</v>
      </c>
      <c r="N70" s="104"/>
    </row>
    <row r="71" spans="1:14" x14ac:dyDescent="0.25">
      <c r="A71" s="9" t="s">
        <v>13</v>
      </c>
      <c r="B71" s="16">
        <v>21.6</v>
      </c>
      <c r="C71" s="23">
        <f t="shared" si="8"/>
        <v>135976.6666666664</v>
      </c>
      <c r="D71" s="105">
        <v>2937095.9999999944</v>
      </c>
      <c r="E71" s="23">
        <f t="shared" si="9"/>
        <v>136451.6666666664</v>
      </c>
      <c r="F71" s="105">
        <v>2947355.9999999944</v>
      </c>
      <c r="G71" s="23">
        <f t="shared" si="10"/>
        <v>136926.6666666664</v>
      </c>
      <c r="H71" s="105">
        <v>2957615.9999999944</v>
      </c>
      <c r="I71" s="23">
        <f t="shared" si="11"/>
        <v>136451.6666666664</v>
      </c>
      <c r="J71" s="105">
        <v>2947355.9999999944</v>
      </c>
      <c r="K71" s="10" t="s">
        <v>19</v>
      </c>
      <c r="N71" s="104"/>
    </row>
    <row r="72" spans="1:14" x14ac:dyDescent="0.25">
      <c r="A72" s="7" t="s">
        <v>14</v>
      </c>
      <c r="B72" s="15">
        <v>37.549999999999997</v>
      </c>
      <c r="C72" s="23">
        <f t="shared" si="8"/>
        <v>109282.32023968048</v>
      </c>
      <c r="D72" s="105">
        <v>4103551.1250000019</v>
      </c>
      <c r="E72" s="23">
        <f t="shared" si="9"/>
        <v>109757.32023968048</v>
      </c>
      <c r="F72" s="105">
        <v>4121387.3750000019</v>
      </c>
      <c r="G72" s="23">
        <f t="shared" si="10"/>
        <v>110232.32023968048</v>
      </c>
      <c r="H72" s="105">
        <v>4139223.6250000019</v>
      </c>
      <c r="I72" s="23">
        <f t="shared" si="11"/>
        <v>109757.32023968048</v>
      </c>
      <c r="J72" s="105">
        <v>4121387.3750000019</v>
      </c>
      <c r="K72" s="10" t="s">
        <v>19</v>
      </c>
      <c r="N72" s="104"/>
    </row>
    <row r="73" spans="1:14" x14ac:dyDescent="0.25">
      <c r="A73" s="7" t="s">
        <v>15</v>
      </c>
      <c r="B73" s="15">
        <v>56.58</v>
      </c>
      <c r="C73" s="23">
        <f t="shared" si="8"/>
        <v>94290.673382820751</v>
      </c>
      <c r="D73" s="105">
        <v>5334966.299999998</v>
      </c>
      <c r="E73" s="23">
        <f t="shared" si="9"/>
        <v>94765.673382820751</v>
      </c>
      <c r="F73" s="105">
        <v>5361841.799999998</v>
      </c>
      <c r="G73" s="23">
        <f t="shared" si="10"/>
        <v>95240.673382820751</v>
      </c>
      <c r="H73" s="105">
        <v>5388717.299999998</v>
      </c>
      <c r="I73" s="23">
        <f t="shared" si="11"/>
        <v>94765.673382820751</v>
      </c>
      <c r="J73" s="105">
        <v>5361841.799999998</v>
      </c>
      <c r="K73" s="10" t="s">
        <v>19</v>
      </c>
      <c r="N73" s="104"/>
    </row>
    <row r="74" spans="1:14" ht="15.75" thickBot="1" x14ac:dyDescent="0.3">
      <c r="A74" s="27" t="s">
        <v>15</v>
      </c>
      <c r="B74" s="28">
        <v>58.22</v>
      </c>
      <c r="C74" s="29">
        <f t="shared" si="8"/>
        <v>93650.33751288215</v>
      </c>
      <c r="D74" s="106">
        <v>5452322.6499999985</v>
      </c>
      <c r="E74" s="29">
        <f t="shared" si="9"/>
        <v>94600.33751288215</v>
      </c>
      <c r="F74" s="106">
        <v>5507631.6499999985</v>
      </c>
      <c r="G74" s="29">
        <f t="shared" si="10"/>
        <v>94600.33751288215</v>
      </c>
      <c r="H74" s="106">
        <v>5507631.6499999985</v>
      </c>
      <c r="I74" s="29">
        <f t="shared" si="11"/>
        <v>94125.33751288215</v>
      </c>
      <c r="J74" s="107">
        <v>5479977.1499999985</v>
      </c>
      <c r="K74" s="26" t="s">
        <v>19</v>
      </c>
      <c r="N74" s="104"/>
    </row>
    <row r="75" spans="1:14" x14ac:dyDescent="0.25">
      <c r="A75" s="9" t="s">
        <v>20</v>
      </c>
      <c r="B75" s="16">
        <v>21.6</v>
      </c>
      <c r="C75" s="23">
        <f t="shared" si="8"/>
        <v>125232.87037037036</v>
      </c>
      <c r="D75" s="105">
        <v>2705030</v>
      </c>
      <c r="E75" s="23">
        <f t="shared" si="9"/>
        <v>125707.87037037036</v>
      </c>
      <c r="F75" s="105">
        <v>2715290</v>
      </c>
      <c r="G75" s="23">
        <f t="shared" si="10"/>
        <v>126182.87037037036</v>
      </c>
      <c r="H75" s="105">
        <v>2725550</v>
      </c>
      <c r="I75" s="23">
        <f t="shared" si="11"/>
        <v>125707.87037037036</v>
      </c>
      <c r="J75" s="105">
        <v>2715290</v>
      </c>
      <c r="K75" s="10" t="s">
        <v>18</v>
      </c>
      <c r="N75" s="104"/>
    </row>
    <row r="76" spans="1:14" x14ac:dyDescent="0.25">
      <c r="A76" s="7" t="s">
        <v>21</v>
      </c>
      <c r="B76" s="15">
        <v>37.549999999999997</v>
      </c>
      <c r="C76" s="23">
        <f t="shared" si="8"/>
        <v>102464.90013315578</v>
      </c>
      <c r="D76" s="105">
        <v>3847556.9999999995</v>
      </c>
      <c r="E76" s="23">
        <f t="shared" si="9"/>
        <v>102939.90013315578</v>
      </c>
      <c r="F76" s="105">
        <v>3865393.2499999995</v>
      </c>
      <c r="G76" s="23">
        <f t="shared" si="10"/>
        <v>103414.90013315578</v>
      </c>
      <c r="H76" s="105">
        <v>3883229.4999999995</v>
      </c>
      <c r="I76" s="23">
        <f t="shared" si="11"/>
        <v>102939.90013315578</v>
      </c>
      <c r="J76" s="105">
        <v>3865393.2499999995</v>
      </c>
      <c r="K76" s="10" t="s">
        <v>18</v>
      </c>
      <c r="N76" s="104"/>
    </row>
    <row r="77" spans="1:14" x14ac:dyDescent="0.25">
      <c r="A77" s="7" t="s">
        <v>22</v>
      </c>
      <c r="B77" s="15">
        <v>56.58</v>
      </c>
      <c r="C77" s="23">
        <f t="shared" si="8"/>
        <v>89745.09632378933</v>
      </c>
      <c r="D77" s="105">
        <v>5077777.55</v>
      </c>
      <c r="E77" s="23">
        <f t="shared" si="9"/>
        <v>90220.09632378933</v>
      </c>
      <c r="F77" s="105">
        <v>5104653.05</v>
      </c>
      <c r="G77" s="23">
        <f t="shared" si="10"/>
        <v>90695.09632378933</v>
      </c>
      <c r="H77" s="105">
        <v>5131528.55</v>
      </c>
      <c r="I77" s="23">
        <f t="shared" si="11"/>
        <v>90220.09632378933</v>
      </c>
      <c r="J77" s="105">
        <v>5104653.05</v>
      </c>
      <c r="K77" s="10" t="s">
        <v>18</v>
      </c>
      <c r="N77" s="104"/>
    </row>
    <row r="78" spans="1:14" ht="15.75" thickBot="1" x14ac:dyDescent="0.3">
      <c r="A78" s="27" t="s">
        <v>22</v>
      </c>
      <c r="B78" s="28">
        <v>58.22</v>
      </c>
      <c r="C78" s="29">
        <f t="shared" si="8"/>
        <v>89199.354173823434</v>
      </c>
      <c r="D78" s="106">
        <v>5193186.4000000004</v>
      </c>
      <c r="E78" s="29">
        <f t="shared" si="9"/>
        <v>89674.354173823434</v>
      </c>
      <c r="F78" s="106">
        <v>5220840.9000000004</v>
      </c>
      <c r="G78" s="29">
        <f t="shared" si="10"/>
        <v>90149.354173823434</v>
      </c>
      <c r="H78" s="106">
        <v>5248495.4000000004</v>
      </c>
      <c r="I78" s="29">
        <f t="shared" si="11"/>
        <v>89674.354173823434</v>
      </c>
      <c r="J78" s="107">
        <v>5220840.9000000004</v>
      </c>
      <c r="K78" s="26" t="s">
        <v>18</v>
      </c>
      <c r="N78" s="104"/>
    </row>
    <row r="79" spans="1:14" x14ac:dyDescent="0.25">
      <c r="A79" s="9" t="s">
        <v>26</v>
      </c>
      <c r="B79" s="16">
        <v>21.6</v>
      </c>
      <c r="C79" s="23">
        <f t="shared" si="8"/>
        <v>125232.87037037036</v>
      </c>
      <c r="D79" s="105">
        <v>2705030</v>
      </c>
      <c r="E79" s="23">
        <f t="shared" si="9"/>
        <v>125707.87037037036</v>
      </c>
      <c r="F79" s="105">
        <v>2715290</v>
      </c>
      <c r="G79" s="23">
        <f t="shared" si="10"/>
        <v>126182.87037037036</v>
      </c>
      <c r="H79" s="105">
        <v>2725550</v>
      </c>
      <c r="I79" s="23">
        <f t="shared" si="11"/>
        <v>125707.87037037036</v>
      </c>
      <c r="J79" s="105">
        <v>2715290</v>
      </c>
      <c r="K79" s="10" t="s">
        <v>29</v>
      </c>
      <c r="N79" s="104"/>
    </row>
    <row r="80" spans="1:14" x14ac:dyDescent="0.25">
      <c r="A80" s="7" t="s">
        <v>27</v>
      </c>
      <c r="B80" s="15">
        <v>37.549999999999997</v>
      </c>
      <c r="C80" s="23">
        <f t="shared" si="8"/>
        <v>107524.82023968048</v>
      </c>
      <c r="D80" s="105">
        <v>4037557.0000000019</v>
      </c>
      <c r="E80" s="23">
        <f t="shared" si="9"/>
        <v>107999.82023968048</v>
      </c>
      <c r="F80" s="105">
        <v>4055393.2500000019</v>
      </c>
      <c r="G80" s="23">
        <f t="shared" si="10"/>
        <v>108474.82023968048</v>
      </c>
      <c r="H80" s="105">
        <v>4073229.5000000019</v>
      </c>
      <c r="I80" s="23">
        <f t="shared" si="11"/>
        <v>107999.82023968048</v>
      </c>
      <c r="J80" s="105">
        <v>4055393.2500000019</v>
      </c>
      <c r="K80" s="10" t="s">
        <v>25</v>
      </c>
      <c r="N80" s="104"/>
    </row>
    <row r="81" spans="1:14" x14ac:dyDescent="0.25">
      <c r="A81" s="7" t="s">
        <v>28</v>
      </c>
      <c r="B81" s="15">
        <v>56.58</v>
      </c>
      <c r="C81" s="23">
        <f t="shared" si="8"/>
        <v>92248.173382820765</v>
      </c>
      <c r="D81" s="105">
        <v>5219401.6499999985</v>
      </c>
      <c r="E81" s="23">
        <f t="shared" si="9"/>
        <v>92723.173382820765</v>
      </c>
      <c r="F81" s="105">
        <v>5246277.1499999985</v>
      </c>
      <c r="G81" s="23">
        <f t="shared" si="10"/>
        <v>93198.173382820765</v>
      </c>
      <c r="H81" s="105">
        <v>5273152.6499999985</v>
      </c>
      <c r="I81" s="23">
        <f t="shared" si="11"/>
        <v>92723.173382820765</v>
      </c>
      <c r="J81" s="105">
        <v>5246277.1499999985</v>
      </c>
      <c r="K81" s="10" t="s">
        <v>25</v>
      </c>
      <c r="N81" s="104"/>
    </row>
    <row r="82" spans="1:14" ht="15.75" thickBot="1" x14ac:dyDescent="0.3">
      <c r="A82" s="27" t="s">
        <v>28</v>
      </c>
      <c r="B82" s="28">
        <v>58.22</v>
      </c>
      <c r="C82" s="29">
        <f t="shared" si="8"/>
        <v>91607.837512882135</v>
      </c>
      <c r="D82" s="106">
        <v>5333408.299999998</v>
      </c>
      <c r="E82" s="29">
        <f t="shared" si="9"/>
        <v>92082.837512882135</v>
      </c>
      <c r="F82" s="106">
        <v>5361062.799999998</v>
      </c>
      <c r="G82" s="29">
        <f t="shared" si="10"/>
        <v>92557.837512882135</v>
      </c>
      <c r="H82" s="106">
        <v>5388717.299999998</v>
      </c>
      <c r="I82" s="29">
        <f t="shared" si="11"/>
        <v>92082.837512882135</v>
      </c>
      <c r="J82" s="107">
        <v>5361062.799999998</v>
      </c>
      <c r="K82" s="26" t="s">
        <v>25</v>
      </c>
      <c r="N82" s="104"/>
    </row>
    <row r="83" spans="1:14" x14ac:dyDescent="0.25">
      <c r="A83" s="9" t="s">
        <v>33</v>
      </c>
      <c r="B83" s="16">
        <v>21.6</v>
      </c>
      <c r="C83" s="23">
        <f t="shared" si="8"/>
        <v>134029.1666666664</v>
      </c>
      <c r="D83" s="105">
        <v>2895029.9999999944</v>
      </c>
      <c r="E83" s="23">
        <f t="shared" si="9"/>
        <v>134504.1666666664</v>
      </c>
      <c r="F83" s="105">
        <v>2905289.9999999944</v>
      </c>
      <c r="G83" s="23">
        <f t="shared" si="10"/>
        <v>134979.1666666664</v>
      </c>
      <c r="H83" s="105">
        <v>2915549.9999999944</v>
      </c>
      <c r="I83" s="23">
        <f t="shared" si="11"/>
        <v>134504.1666666664</v>
      </c>
      <c r="J83" s="105">
        <v>2905289.9999999944</v>
      </c>
      <c r="K83" s="10" t="s">
        <v>25</v>
      </c>
      <c r="N83" s="104"/>
    </row>
    <row r="84" spans="1:14" x14ac:dyDescent="0.25">
      <c r="A84" s="7" t="s">
        <v>34</v>
      </c>
      <c r="B84" s="15">
        <v>37.549999999999997</v>
      </c>
      <c r="C84" s="23">
        <f t="shared" si="8"/>
        <v>107524.82023968048</v>
      </c>
      <c r="D84" s="105">
        <v>4037557.0000000019</v>
      </c>
      <c r="E84" s="23">
        <f t="shared" si="9"/>
        <v>107999.82023968048</v>
      </c>
      <c r="F84" s="105">
        <v>4055393.2500000019</v>
      </c>
      <c r="G84" s="23">
        <f t="shared" si="10"/>
        <v>108474.82023968048</v>
      </c>
      <c r="H84" s="105">
        <v>4073229.5000000019</v>
      </c>
      <c r="I84" s="23">
        <f t="shared" si="11"/>
        <v>107999.82023968048</v>
      </c>
      <c r="J84" s="105">
        <v>4055393.2500000019</v>
      </c>
      <c r="K84" s="10" t="s">
        <v>25</v>
      </c>
      <c r="N84" s="104"/>
    </row>
    <row r="85" spans="1:14" x14ac:dyDescent="0.25">
      <c r="A85" s="7" t="s">
        <v>35</v>
      </c>
      <c r="B85" s="15">
        <v>56.58</v>
      </c>
      <c r="C85" s="23">
        <f t="shared" si="8"/>
        <v>92248.173382820765</v>
      </c>
      <c r="D85" s="108">
        <v>5219401.6499999985</v>
      </c>
      <c r="E85" s="23">
        <f t="shared" si="9"/>
        <v>92723.173382820765</v>
      </c>
      <c r="F85" s="108">
        <v>5246277.1499999985</v>
      </c>
      <c r="G85" s="23">
        <f t="shared" si="10"/>
        <v>93198.173382820765</v>
      </c>
      <c r="H85" s="108">
        <v>5273152.6499999985</v>
      </c>
      <c r="I85" s="23">
        <f t="shared" si="11"/>
        <v>92723.173382820765</v>
      </c>
      <c r="J85" s="109">
        <v>5246277.1499999985</v>
      </c>
      <c r="K85" s="10" t="s">
        <v>25</v>
      </c>
      <c r="N85" s="104"/>
    </row>
    <row r="86" spans="1:14" ht="15.75" thickBot="1" x14ac:dyDescent="0.3">
      <c r="A86" s="27" t="s">
        <v>35</v>
      </c>
      <c r="B86" s="28">
        <v>58.22</v>
      </c>
      <c r="C86" s="29">
        <f t="shared" si="8"/>
        <v>91607.837512882135</v>
      </c>
      <c r="D86" s="106">
        <v>5333408.299999998</v>
      </c>
      <c r="E86" s="29">
        <f t="shared" si="9"/>
        <v>92082.837512882135</v>
      </c>
      <c r="F86" s="106">
        <v>5361062.799999998</v>
      </c>
      <c r="G86" s="29">
        <f t="shared" si="10"/>
        <v>92557.837512882135</v>
      </c>
      <c r="H86" s="106">
        <v>5388717.299999998</v>
      </c>
      <c r="I86" s="29">
        <f t="shared" si="11"/>
        <v>92082.837512882135</v>
      </c>
      <c r="J86" s="107">
        <v>5361062.799999998</v>
      </c>
      <c r="K86" s="26" t="s">
        <v>25</v>
      </c>
      <c r="N86" s="104"/>
    </row>
    <row r="87" spans="1:14" x14ac:dyDescent="0.25">
      <c r="A87" s="96" t="s">
        <v>61</v>
      </c>
      <c r="B87" s="97">
        <v>35.67</v>
      </c>
      <c r="C87" s="23">
        <f t="shared" si="8"/>
        <v>103748.25623773478</v>
      </c>
      <c r="D87" s="105">
        <v>3700700.3</v>
      </c>
      <c r="E87" s="23">
        <f t="shared" si="9"/>
        <v>104223.25623773478</v>
      </c>
      <c r="F87" s="105">
        <v>3717643.55</v>
      </c>
      <c r="G87" s="23">
        <f t="shared" si="10"/>
        <v>104698.25623773478</v>
      </c>
      <c r="H87" s="105">
        <v>3734586.8</v>
      </c>
      <c r="I87" s="23"/>
      <c r="J87" s="13"/>
      <c r="K87" s="99" t="s">
        <v>12</v>
      </c>
      <c r="N87" s="104"/>
    </row>
    <row r="88" spans="1:14" x14ac:dyDescent="0.25">
      <c r="A88" s="7" t="s">
        <v>61</v>
      </c>
      <c r="B88" s="15">
        <v>35.9</v>
      </c>
      <c r="C88" s="23">
        <f t="shared" si="8"/>
        <v>103705.59888579388</v>
      </c>
      <c r="D88" s="105">
        <v>3723031</v>
      </c>
      <c r="E88" s="23">
        <f t="shared" si="9"/>
        <v>104180.59888579388</v>
      </c>
      <c r="F88" s="105">
        <v>3740083.5</v>
      </c>
      <c r="G88" s="23">
        <f t="shared" si="10"/>
        <v>104655.59888579388</v>
      </c>
      <c r="H88" s="105">
        <v>3757136</v>
      </c>
      <c r="I88" s="23"/>
      <c r="J88" s="13"/>
      <c r="K88" s="10" t="s">
        <v>12</v>
      </c>
      <c r="N88" s="104"/>
    </row>
    <row r="89" spans="1:14" ht="15.75" thickBot="1" x14ac:dyDescent="0.3">
      <c r="A89" s="27" t="s">
        <v>61</v>
      </c>
      <c r="B89" s="28">
        <v>37.090000000000003</v>
      </c>
      <c r="C89" s="29">
        <f t="shared" si="8"/>
        <v>102543.34321919654</v>
      </c>
      <c r="D89" s="106">
        <v>3803332.6</v>
      </c>
      <c r="E89" s="29">
        <f t="shared" si="9"/>
        <v>103018.34321919654</v>
      </c>
      <c r="F89" s="106">
        <v>3820950.35</v>
      </c>
      <c r="G89" s="29">
        <f t="shared" si="10"/>
        <v>103493.34321919654</v>
      </c>
      <c r="H89" s="107">
        <v>3838568.1</v>
      </c>
      <c r="I89" s="29"/>
      <c r="J89" s="25"/>
      <c r="K89" s="54" t="s">
        <v>12</v>
      </c>
      <c r="N89" s="104"/>
    </row>
  </sheetData>
  <pageMargins left="0.11811023622047245" right="0.11811023622047245" top="7.874015748031496E-2" bottom="0.1574803149606299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5"/>
  <sheetViews>
    <sheetView zoomScale="90" zoomScaleNormal="90" workbookViewId="0">
      <selection activeCell="A32" sqref="A32"/>
    </sheetView>
  </sheetViews>
  <sheetFormatPr defaultColWidth="8.85546875" defaultRowHeight="15" x14ac:dyDescent="0.25"/>
  <cols>
    <col min="1" max="1" width="36.140625" customWidth="1"/>
    <col min="2" max="3" width="9.85546875" style="1" customWidth="1"/>
    <col min="4" max="4" width="11.42578125" style="1" customWidth="1"/>
    <col min="5" max="5" width="10.85546875" style="1" customWidth="1"/>
    <col min="6" max="6" width="12" style="1" customWidth="1"/>
    <col min="7" max="7" width="12.85546875" style="1" customWidth="1"/>
    <col min="8" max="8" width="12.42578125" style="1" customWidth="1"/>
    <col min="9" max="9" width="13.140625" style="1" customWidth="1"/>
    <col min="10" max="10" width="12" style="1" customWidth="1"/>
    <col min="11" max="11" width="17.140625" style="1" customWidth="1"/>
    <col min="12" max="12" width="9.5703125" style="1" customWidth="1"/>
    <col min="13" max="13" width="12.5703125" customWidth="1"/>
    <col min="14" max="14" width="12.5703125" bestFit="1" customWidth="1"/>
  </cols>
  <sheetData>
    <row r="1" spans="1:12" s="2" customFormat="1" ht="19.5" thickBot="1" x14ac:dyDescent="0.35">
      <c r="A1" s="24" t="s">
        <v>96</v>
      </c>
      <c r="E1" s="3"/>
      <c r="F1" s="3"/>
      <c r="G1" s="3"/>
      <c r="H1" s="3"/>
      <c r="I1" s="3"/>
      <c r="J1" s="3"/>
      <c r="K1" s="3"/>
      <c r="L1" s="3"/>
    </row>
    <row r="2" spans="1:12" ht="46.5" customHeight="1" thickBot="1" x14ac:dyDescent="0.3">
      <c r="A2" s="4" t="s">
        <v>0</v>
      </c>
      <c r="B2" s="5" t="s">
        <v>1</v>
      </c>
      <c r="C2" s="5" t="s">
        <v>8</v>
      </c>
      <c r="D2" s="5" t="s">
        <v>3</v>
      </c>
      <c r="E2" s="5" t="s">
        <v>7</v>
      </c>
      <c r="F2" s="5" t="s">
        <v>3</v>
      </c>
      <c r="G2" s="5" t="s">
        <v>6</v>
      </c>
      <c r="H2" s="5" t="s">
        <v>3</v>
      </c>
      <c r="I2" s="5" t="s">
        <v>5</v>
      </c>
      <c r="J2" s="5" t="s">
        <v>3</v>
      </c>
      <c r="K2" s="6" t="s">
        <v>4</v>
      </c>
    </row>
    <row r="3" spans="1:12" ht="15.75" thickBot="1" x14ac:dyDescent="0.3">
      <c r="A3" s="30" t="s">
        <v>72</v>
      </c>
      <c r="B3" s="73">
        <v>21.7</v>
      </c>
      <c r="C3" s="74">
        <v>140100</v>
      </c>
      <c r="D3" s="74">
        <f>C3*B3</f>
        <v>3040170</v>
      </c>
      <c r="E3" s="74"/>
      <c r="F3" s="75"/>
      <c r="G3" s="74"/>
      <c r="H3" s="75"/>
      <c r="I3" s="74"/>
      <c r="J3" s="75"/>
      <c r="K3" s="76" t="s">
        <v>73</v>
      </c>
    </row>
    <row r="4" spans="1:12" ht="15.75" thickBot="1" x14ac:dyDescent="0.3">
      <c r="A4" s="30" t="s">
        <v>23</v>
      </c>
      <c r="B4" s="73">
        <v>28.2</v>
      </c>
      <c r="C4" s="74">
        <v>123595</v>
      </c>
      <c r="D4" s="74">
        <f t="shared" ref="D4" si="0">C4*B4</f>
        <v>3485379</v>
      </c>
      <c r="E4" s="74">
        <v>124095</v>
      </c>
      <c r="F4" s="75">
        <f t="shared" ref="F4" si="1">E4*B4</f>
        <v>3499479</v>
      </c>
      <c r="G4" s="74">
        <v>124595</v>
      </c>
      <c r="H4" s="75">
        <f t="shared" ref="H4" si="2">G4*B4</f>
        <v>3513579</v>
      </c>
      <c r="I4" s="75">
        <v>125094.680851064</v>
      </c>
      <c r="J4" s="75">
        <f>I4*B4</f>
        <v>3527670.0000000047</v>
      </c>
      <c r="K4" s="76" t="s">
        <v>24</v>
      </c>
    </row>
    <row r="5" spans="1:12" x14ac:dyDescent="0.25">
      <c r="A5" s="30" t="s">
        <v>30</v>
      </c>
      <c r="B5" s="73">
        <v>28.2</v>
      </c>
      <c r="C5" s="74">
        <v>123595</v>
      </c>
      <c r="D5" s="74">
        <f t="shared" ref="D5" si="3">C5*B5</f>
        <v>3485379</v>
      </c>
      <c r="E5" s="74">
        <v>124095</v>
      </c>
      <c r="F5" s="75">
        <f t="shared" ref="F5" si="4">E5*B5</f>
        <v>3499479</v>
      </c>
      <c r="G5" s="74">
        <v>124595</v>
      </c>
      <c r="H5" s="75">
        <f t="shared" ref="H5" si="5">G5*B5</f>
        <v>3513579</v>
      </c>
      <c r="I5" s="75">
        <v>125094.680851064</v>
      </c>
      <c r="J5" s="75">
        <f>I5*B5</f>
        <v>3527670.0000000047</v>
      </c>
      <c r="K5" s="76" t="s">
        <v>24</v>
      </c>
    </row>
    <row r="6" spans="1:12" x14ac:dyDescent="0.25">
      <c r="A6" s="31" t="s">
        <v>32</v>
      </c>
      <c r="B6" s="77">
        <v>29.7</v>
      </c>
      <c r="C6" s="78">
        <v>120895</v>
      </c>
      <c r="D6" s="79">
        <f t="shared" ref="D6" si="6">C6*B6</f>
        <v>3590581.5</v>
      </c>
      <c r="E6" s="78">
        <v>121395</v>
      </c>
      <c r="F6" s="80">
        <f t="shared" ref="F6" si="7">E6*B6</f>
        <v>3605431.5</v>
      </c>
      <c r="G6" s="78">
        <v>121895</v>
      </c>
      <c r="H6" s="80">
        <f t="shared" ref="H6" si="8">G6*B6</f>
        <v>3620281.5</v>
      </c>
      <c r="I6" s="81">
        <v>122394.680851064</v>
      </c>
      <c r="J6" s="82">
        <f>I6*B6</f>
        <v>3635122.0212766007</v>
      </c>
      <c r="K6" s="83" t="s">
        <v>24</v>
      </c>
    </row>
    <row r="7" spans="1:12" x14ac:dyDescent="0.25">
      <c r="A7" s="14" t="s">
        <v>32</v>
      </c>
      <c r="B7" s="84">
        <v>37</v>
      </c>
      <c r="C7" s="85">
        <v>114050</v>
      </c>
      <c r="D7" s="82">
        <f>C7*B7</f>
        <v>4219850</v>
      </c>
      <c r="E7" s="85">
        <v>114550</v>
      </c>
      <c r="F7" s="82">
        <f>E7*B7</f>
        <v>4238350</v>
      </c>
      <c r="G7" s="85">
        <v>115050</v>
      </c>
      <c r="H7" s="82">
        <f>G7*B7</f>
        <v>4256850</v>
      </c>
      <c r="I7" s="85">
        <v>115550</v>
      </c>
      <c r="J7" s="82">
        <f>I7*B7</f>
        <v>4275350</v>
      </c>
      <c r="K7" s="86" t="s">
        <v>24</v>
      </c>
    </row>
    <row r="8" spans="1:12" x14ac:dyDescent="0.25">
      <c r="A8" s="14" t="s">
        <v>32</v>
      </c>
      <c r="B8" s="87">
        <v>55</v>
      </c>
      <c r="C8" s="78">
        <v>100550</v>
      </c>
      <c r="D8" s="79">
        <f t="shared" ref="D8:D10" si="9">C8*B8</f>
        <v>5530250</v>
      </c>
      <c r="E8" s="78">
        <v>101050</v>
      </c>
      <c r="F8" s="80">
        <f t="shared" ref="F8:F10" si="10">E8*B8</f>
        <v>5557750</v>
      </c>
      <c r="G8" s="78">
        <v>101550</v>
      </c>
      <c r="H8" s="80">
        <f t="shared" ref="H8:H10" si="11">G8*B8</f>
        <v>5585250</v>
      </c>
      <c r="I8" s="81">
        <v>102050</v>
      </c>
      <c r="J8" s="80">
        <f t="shared" ref="J8:J10" si="12">I8*B8</f>
        <v>5612750</v>
      </c>
      <c r="K8" s="86" t="s">
        <v>24</v>
      </c>
    </row>
    <row r="9" spans="1:12" x14ac:dyDescent="0.25">
      <c r="A9" s="14" t="s">
        <v>32</v>
      </c>
      <c r="B9" s="87">
        <v>55.5</v>
      </c>
      <c r="C9" s="78">
        <v>98050</v>
      </c>
      <c r="D9" s="79">
        <f t="shared" ref="D9" si="13">C9*B9</f>
        <v>5441775</v>
      </c>
      <c r="E9" s="78">
        <v>98550</v>
      </c>
      <c r="F9" s="80">
        <f t="shared" ref="F9" si="14">E9*B9</f>
        <v>5469525</v>
      </c>
      <c r="G9" s="78">
        <v>99050</v>
      </c>
      <c r="H9" s="80">
        <f t="shared" ref="H9" si="15">G9*B9</f>
        <v>5497275</v>
      </c>
      <c r="I9" s="81">
        <v>99550</v>
      </c>
      <c r="J9" s="80">
        <f t="shared" ref="J9" si="16">I9*B9</f>
        <v>5525025</v>
      </c>
      <c r="K9" s="86" t="s">
        <v>24</v>
      </c>
    </row>
    <row r="10" spans="1:12" ht="15.75" thickBot="1" x14ac:dyDescent="0.3">
      <c r="A10" s="17" t="s">
        <v>31</v>
      </c>
      <c r="B10" s="88">
        <v>68</v>
      </c>
      <c r="C10" s="90">
        <v>90450</v>
      </c>
      <c r="D10" s="89">
        <f t="shared" si="9"/>
        <v>6150600</v>
      </c>
      <c r="E10" s="90">
        <v>90950</v>
      </c>
      <c r="F10" s="89">
        <f t="shared" si="10"/>
        <v>6184600</v>
      </c>
      <c r="G10" s="90">
        <v>91450</v>
      </c>
      <c r="H10" s="89">
        <f t="shared" si="11"/>
        <v>6218600</v>
      </c>
      <c r="I10" s="90">
        <v>91950</v>
      </c>
      <c r="J10" s="89">
        <f t="shared" si="12"/>
        <v>6252600</v>
      </c>
      <c r="K10" s="91" t="s">
        <v>24</v>
      </c>
    </row>
    <row r="11" spans="1:12" x14ac:dyDescent="0.25">
      <c r="A11" s="30" t="s">
        <v>65</v>
      </c>
      <c r="B11" s="73">
        <v>21.3</v>
      </c>
      <c r="C11" s="74">
        <v>140100</v>
      </c>
      <c r="D11" s="74">
        <v>2984130</v>
      </c>
      <c r="E11" s="74">
        <v>140600</v>
      </c>
      <c r="F11" s="75">
        <v>2994780</v>
      </c>
      <c r="G11" s="74">
        <v>141100</v>
      </c>
      <c r="H11" s="75">
        <v>3005430</v>
      </c>
      <c r="I11" s="74"/>
      <c r="J11" s="75"/>
      <c r="K11" s="76" t="s">
        <v>24</v>
      </c>
    </row>
    <row r="12" spans="1:12" x14ac:dyDescent="0.25">
      <c r="A12" s="31" t="s">
        <v>66</v>
      </c>
      <c r="B12" s="84">
        <v>37</v>
      </c>
      <c r="C12" s="85">
        <v>114050</v>
      </c>
      <c r="D12" s="82">
        <f>C12*B12</f>
        <v>4219850</v>
      </c>
      <c r="E12" s="85">
        <v>114550</v>
      </c>
      <c r="F12" s="82">
        <f>E12*B12</f>
        <v>4238350</v>
      </c>
      <c r="G12" s="85">
        <v>115050</v>
      </c>
      <c r="H12" s="82">
        <f>G12*B12</f>
        <v>4256850</v>
      </c>
      <c r="I12" s="79"/>
      <c r="J12" s="82"/>
      <c r="K12" s="83" t="s">
        <v>24</v>
      </c>
    </row>
    <row r="13" spans="1:12" x14ac:dyDescent="0.25">
      <c r="A13" s="14" t="s">
        <v>66</v>
      </c>
      <c r="B13" s="87">
        <v>55</v>
      </c>
      <c r="C13" s="78">
        <v>100550</v>
      </c>
      <c r="D13" s="79">
        <f t="shared" ref="D13" si="17">C13*B13</f>
        <v>5530250</v>
      </c>
      <c r="E13" s="78">
        <v>101050</v>
      </c>
      <c r="F13" s="80">
        <f t="shared" ref="F13" si="18">E13*B13</f>
        <v>5557750</v>
      </c>
      <c r="G13" s="78">
        <v>101550</v>
      </c>
      <c r="H13" s="80">
        <f t="shared" ref="H13" si="19">G13*B13</f>
        <v>5585250</v>
      </c>
      <c r="I13" s="82"/>
      <c r="J13" s="82"/>
      <c r="K13" s="86" t="s">
        <v>24</v>
      </c>
    </row>
    <row r="14" spans="1:12" ht="15.75" thickBot="1" x14ac:dyDescent="0.3">
      <c r="A14" s="17" t="s">
        <v>67</v>
      </c>
      <c r="B14" s="93">
        <v>64.8</v>
      </c>
      <c r="C14" s="90">
        <v>90450</v>
      </c>
      <c r="D14" s="89">
        <f t="shared" ref="D14" si="20">C14*B14</f>
        <v>5861160</v>
      </c>
      <c r="E14" s="90">
        <v>90950</v>
      </c>
      <c r="F14" s="89">
        <f t="shared" ref="F14" si="21">E14*B14</f>
        <v>5893560</v>
      </c>
      <c r="G14" s="90">
        <v>91450</v>
      </c>
      <c r="H14" s="89">
        <f t="shared" ref="H14" si="22">G14*B14</f>
        <v>5925960</v>
      </c>
      <c r="I14" s="94"/>
      <c r="J14" s="95"/>
      <c r="K14" s="91" t="s">
        <v>24</v>
      </c>
    </row>
    <row r="15" spans="1:12" x14ac:dyDescent="0.25">
      <c r="C15" s="92"/>
      <c r="D15" s="92"/>
    </row>
    <row r="16" spans="1:12" s="2" customFormat="1" ht="27.75" customHeight="1" thickBot="1" x14ac:dyDescent="0.35">
      <c r="A16" s="24" t="s">
        <v>97</v>
      </c>
      <c r="E16" s="3"/>
      <c r="G16" s="3"/>
      <c r="H16" s="3"/>
      <c r="I16" s="3"/>
      <c r="J16" s="3"/>
      <c r="K16" s="3"/>
      <c r="L16" s="3"/>
    </row>
    <row r="17" spans="1:14" ht="52.5" customHeight="1" thickBot="1" x14ac:dyDescent="0.3">
      <c r="A17" s="4" t="s">
        <v>0</v>
      </c>
      <c r="B17" s="5" t="s">
        <v>1</v>
      </c>
      <c r="C17" s="5" t="s">
        <v>8</v>
      </c>
      <c r="D17" s="5" t="s">
        <v>3</v>
      </c>
      <c r="E17" s="5" t="s">
        <v>7</v>
      </c>
      <c r="F17" s="5" t="s">
        <v>3</v>
      </c>
      <c r="G17" s="5" t="s">
        <v>6</v>
      </c>
      <c r="H17" s="5" t="s">
        <v>3</v>
      </c>
      <c r="I17" s="5" t="s">
        <v>5</v>
      </c>
      <c r="J17" s="5" t="s">
        <v>3</v>
      </c>
      <c r="K17" s="6" t="s">
        <v>4</v>
      </c>
    </row>
    <row r="18" spans="1:14" ht="15.75" thickBot="1" x14ac:dyDescent="0.3">
      <c r="A18" s="30" t="s">
        <v>72</v>
      </c>
      <c r="B18" s="73">
        <v>21.7</v>
      </c>
      <c r="C18" s="120">
        <v>142902</v>
      </c>
      <c r="D18" s="110">
        <f>B18*C18</f>
        <v>3100973.4</v>
      </c>
      <c r="E18" s="74"/>
      <c r="F18" s="75"/>
      <c r="G18" s="74"/>
      <c r="H18" s="75"/>
      <c r="I18" s="74"/>
      <c r="J18" s="75"/>
      <c r="K18" s="76" t="s">
        <v>73</v>
      </c>
      <c r="N18" s="104"/>
    </row>
    <row r="19" spans="1:14" ht="15.75" thickBot="1" x14ac:dyDescent="0.3">
      <c r="A19" s="30" t="s">
        <v>23</v>
      </c>
      <c r="B19" s="73">
        <v>28.2</v>
      </c>
      <c r="C19" s="120">
        <v>126066.90000000001</v>
      </c>
      <c r="D19" s="110">
        <f t="shared" ref="D19:D29" si="23">B19*C19</f>
        <v>3555086.58</v>
      </c>
      <c r="E19" s="120">
        <v>126576.90000000001</v>
      </c>
      <c r="F19" s="113">
        <f>B19*E19</f>
        <v>3569468.58</v>
      </c>
      <c r="G19" s="120">
        <v>127086.90000000001</v>
      </c>
      <c r="H19" s="113">
        <f>B19*G19</f>
        <v>3583850.58</v>
      </c>
      <c r="I19" s="121">
        <v>127596.57446808527</v>
      </c>
      <c r="J19" s="113">
        <f>B19*I19</f>
        <v>3598223.4000000046</v>
      </c>
      <c r="K19" s="76" t="s">
        <v>24</v>
      </c>
      <c r="N19" s="104"/>
    </row>
    <row r="20" spans="1:14" x14ac:dyDescent="0.25">
      <c r="A20" s="30" t="s">
        <v>30</v>
      </c>
      <c r="B20" s="73">
        <v>28.2</v>
      </c>
      <c r="C20" s="120">
        <v>126066.90000000001</v>
      </c>
      <c r="D20" s="110">
        <f t="shared" si="23"/>
        <v>3555086.58</v>
      </c>
      <c r="E20" s="120">
        <v>126576.90000000001</v>
      </c>
      <c r="F20" s="113">
        <f t="shared" ref="F20:F29" si="24">B20*E20</f>
        <v>3569468.58</v>
      </c>
      <c r="G20" s="120">
        <v>127086.90000000001</v>
      </c>
      <c r="H20" s="113">
        <f t="shared" ref="H20:H29" si="25">B20*G20</f>
        <v>3583850.58</v>
      </c>
      <c r="I20" s="121">
        <v>127596.57446808527</v>
      </c>
      <c r="J20" s="113">
        <v>3598223.4000000046</v>
      </c>
      <c r="K20" s="76" t="s">
        <v>24</v>
      </c>
      <c r="N20" s="104"/>
    </row>
    <row r="21" spans="1:14" x14ac:dyDescent="0.25">
      <c r="A21" s="31" t="s">
        <v>32</v>
      </c>
      <c r="B21" s="77">
        <v>29.7</v>
      </c>
      <c r="C21" s="118">
        <v>123312.9</v>
      </c>
      <c r="D21" s="115">
        <f t="shared" si="23"/>
        <v>3662393.13</v>
      </c>
      <c r="E21" s="118">
        <v>123822.9</v>
      </c>
      <c r="F21" s="112">
        <f t="shared" si="24"/>
        <v>3677540.13</v>
      </c>
      <c r="G21" s="118">
        <v>124332.9</v>
      </c>
      <c r="H21" s="112">
        <f t="shared" si="25"/>
        <v>3692687.13</v>
      </c>
      <c r="I21" s="85">
        <v>124842.57446808528</v>
      </c>
      <c r="J21" s="112">
        <v>3707824.4617021326</v>
      </c>
      <c r="K21" s="83" t="s">
        <v>24</v>
      </c>
      <c r="N21" s="104"/>
    </row>
    <row r="22" spans="1:14" x14ac:dyDescent="0.25">
      <c r="A22" s="14" t="s">
        <v>32</v>
      </c>
      <c r="B22" s="84">
        <v>37</v>
      </c>
      <c r="C22" s="118">
        <v>116331</v>
      </c>
      <c r="D22" s="115">
        <f t="shared" si="23"/>
        <v>4304247</v>
      </c>
      <c r="E22" s="118">
        <v>116841</v>
      </c>
      <c r="F22" s="112">
        <f t="shared" si="24"/>
        <v>4323117</v>
      </c>
      <c r="G22" s="118">
        <v>117351</v>
      </c>
      <c r="H22" s="112">
        <f t="shared" si="25"/>
        <v>4341987</v>
      </c>
      <c r="I22" s="85">
        <v>117861</v>
      </c>
      <c r="J22" s="112">
        <v>4360857</v>
      </c>
      <c r="K22" s="86" t="s">
        <v>24</v>
      </c>
      <c r="N22" s="104"/>
    </row>
    <row r="23" spans="1:14" x14ac:dyDescent="0.25">
      <c r="A23" s="14" t="s">
        <v>32</v>
      </c>
      <c r="B23" s="87">
        <v>55</v>
      </c>
      <c r="C23" s="118">
        <v>102561</v>
      </c>
      <c r="D23" s="115">
        <f t="shared" si="23"/>
        <v>5640855</v>
      </c>
      <c r="E23" s="118">
        <v>103071</v>
      </c>
      <c r="F23" s="112">
        <f t="shared" si="24"/>
        <v>5668905</v>
      </c>
      <c r="G23" s="118">
        <v>103581</v>
      </c>
      <c r="H23" s="112">
        <f t="shared" si="25"/>
        <v>5696955</v>
      </c>
      <c r="I23" s="85">
        <v>104091</v>
      </c>
      <c r="J23" s="112">
        <v>5725005</v>
      </c>
      <c r="K23" s="86" t="s">
        <v>24</v>
      </c>
      <c r="N23" s="104"/>
    </row>
    <row r="24" spans="1:14" x14ac:dyDescent="0.25">
      <c r="A24" s="14" t="s">
        <v>32</v>
      </c>
      <c r="B24" s="87">
        <v>55.5</v>
      </c>
      <c r="C24" s="118">
        <v>100011</v>
      </c>
      <c r="D24" s="115">
        <f t="shared" si="23"/>
        <v>5550610.5</v>
      </c>
      <c r="E24" s="118">
        <v>100521</v>
      </c>
      <c r="F24" s="112">
        <f t="shared" si="24"/>
        <v>5578915.5</v>
      </c>
      <c r="G24" s="118">
        <v>101031</v>
      </c>
      <c r="H24" s="112">
        <f t="shared" si="25"/>
        <v>5607220.5</v>
      </c>
      <c r="I24" s="85">
        <v>101541</v>
      </c>
      <c r="J24" s="112">
        <v>5635525.5</v>
      </c>
      <c r="K24" s="86" t="s">
        <v>24</v>
      </c>
      <c r="N24" s="104"/>
    </row>
    <row r="25" spans="1:14" ht="15.75" thickBot="1" x14ac:dyDescent="0.3">
      <c r="A25" s="17" t="s">
        <v>31</v>
      </c>
      <c r="B25" s="88">
        <v>68</v>
      </c>
      <c r="C25" s="78">
        <v>92259</v>
      </c>
      <c r="D25" s="111">
        <f t="shared" si="23"/>
        <v>6273612</v>
      </c>
      <c r="E25" s="78">
        <v>92769</v>
      </c>
      <c r="F25" s="114">
        <f t="shared" si="24"/>
        <v>6308292</v>
      </c>
      <c r="G25" s="78">
        <v>93279</v>
      </c>
      <c r="H25" s="114">
        <f t="shared" si="25"/>
        <v>6342972</v>
      </c>
      <c r="I25" s="81">
        <v>93789</v>
      </c>
      <c r="J25" s="116">
        <v>6377652</v>
      </c>
      <c r="K25" s="91" t="s">
        <v>24</v>
      </c>
      <c r="N25" s="104"/>
    </row>
    <row r="26" spans="1:14" x14ac:dyDescent="0.25">
      <c r="A26" s="30" t="s">
        <v>65</v>
      </c>
      <c r="B26" s="73">
        <v>21.3</v>
      </c>
      <c r="C26" s="120">
        <v>142902</v>
      </c>
      <c r="D26" s="110">
        <f t="shared" si="23"/>
        <v>3043812.6</v>
      </c>
      <c r="E26" s="120">
        <v>143412</v>
      </c>
      <c r="F26" s="113">
        <f t="shared" si="24"/>
        <v>3054675.6</v>
      </c>
      <c r="G26" s="120">
        <v>143922</v>
      </c>
      <c r="H26" s="113">
        <f t="shared" si="25"/>
        <v>3065538.6</v>
      </c>
      <c r="I26" s="74"/>
      <c r="J26" s="75"/>
      <c r="K26" s="76" t="s">
        <v>24</v>
      </c>
      <c r="N26" s="153"/>
    </row>
    <row r="27" spans="1:14" x14ac:dyDescent="0.25">
      <c r="A27" s="31" t="s">
        <v>66</v>
      </c>
      <c r="B27" s="84">
        <v>37</v>
      </c>
      <c r="C27" s="118">
        <v>116331</v>
      </c>
      <c r="D27" s="115">
        <f t="shared" si="23"/>
        <v>4304247</v>
      </c>
      <c r="E27" s="118">
        <v>116841</v>
      </c>
      <c r="F27" s="112">
        <f t="shared" si="24"/>
        <v>4323117</v>
      </c>
      <c r="G27" s="118">
        <v>117351</v>
      </c>
      <c r="H27" s="112">
        <f t="shared" si="25"/>
        <v>4341987</v>
      </c>
      <c r="I27" s="79"/>
      <c r="J27" s="82"/>
      <c r="K27" s="83" t="s">
        <v>24</v>
      </c>
      <c r="N27" s="153"/>
    </row>
    <row r="28" spans="1:14" x14ac:dyDescent="0.25">
      <c r="A28" s="14" t="s">
        <v>66</v>
      </c>
      <c r="B28" s="87">
        <v>55</v>
      </c>
      <c r="C28" s="118">
        <v>102561</v>
      </c>
      <c r="D28" s="111">
        <f t="shared" ref="D28" si="26">C28*B28</f>
        <v>5640855</v>
      </c>
      <c r="E28" s="118">
        <v>103071</v>
      </c>
      <c r="F28" s="112">
        <f t="shared" si="24"/>
        <v>5668905</v>
      </c>
      <c r="G28" s="118">
        <v>103581</v>
      </c>
      <c r="H28" s="112">
        <f t="shared" si="25"/>
        <v>5696955</v>
      </c>
      <c r="I28" s="82"/>
      <c r="J28" s="82"/>
      <c r="K28" s="86" t="s">
        <v>24</v>
      </c>
      <c r="N28" s="153"/>
    </row>
    <row r="29" spans="1:14" ht="15.75" thickBot="1" x14ac:dyDescent="0.3">
      <c r="A29" s="17" t="s">
        <v>67</v>
      </c>
      <c r="B29" s="93">
        <v>64.8</v>
      </c>
      <c r="C29" s="119">
        <v>92259</v>
      </c>
      <c r="D29" s="117">
        <f t="shared" si="23"/>
        <v>5978383.2000000002</v>
      </c>
      <c r="E29" s="119">
        <v>92769</v>
      </c>
      <c r="F29" s="116">
        <f t="shared" si="24"/>
        <v>6011431.2000000002</v>
      </c>
      <c r="G29" s="119">
        <v>93279</v>
      </c>
      <c r="H29" s="116">
        <f t="shared" si="25"/>
        <v>6044479.2000000002</v>
      </c>
      <c r="I29" s="94"/>
      <c r="J29" s="95"/>
      <c r="K29" s="91" t="s">
        <v>24</v>
      </c>
      <c r="N29" s="153"/>
    </row>
    <row r="31" spans="1:14" ht="19.5" thickBot="1" x14ac:dyDescent="0.35">
      <c r="A31" s="24" t="s">
        <v>98</v>
      </c>
      <c r="B31" s="2"/>
      <c r="C31" s="2"/>
      <c r="D31" s="2"/>
      <c r="E31" s="3"/>
      <c r="F31" s="2"/>
      <c r="G31" s="3"/>
      <c r="H31" s="3"/>
      <c r="I31" s="3"/>
      <c r="J31" s="3"/>
      <c r="K31" s="3"/>
    </row>
    <row r="32" spans="1:14" ht="45.75" thickBot="1" x14ac:dyDescent="0.3">
      <c r="A32" s="4" t="s">
        <v>0</v>
      </c>
      <c r="B32" s="5" t="s">
        <v>1</v>
      </c>
      <c r="C32" s="5" t="s">
        <v>8</v>
      </c>
      <c r="D32" s="5" t="s">
        <v>3</v>
      </c>
      <c r="E32" s="5" t="s">
        <v>7</v>
      </c>
      <c r="F32" s="5" t="s">
        <v>3</v>
      </c>
      <c r="G32" s="5" t="s">
        <v>6</v>
      </c>
      <c r="H32" s="5" t="s">
        <v>3</v>
      </c>
      <c r="I32" s="5" t="s">
        <v>5</v>
      </c>
      <c r="J32" s="5" t="s">
        <v>3</v>
      </c>
      <c r="K32" s="6" t="s">
        <v>4</v>
      </c>
    </row>
    <row r="33" spans="1:14" ht="15.75" thickBot="1" x14ac:dyDescent="0.3">
      <c r="A33" s="30" t="s">
        <v>72</v>
      </c>
      <c r="B33" s="73">
        <v>21.7</v>
      </c>
      <c r="C33" s="120">
        <f>D33/B33</f>
        <v>133095</v>
      </c>
      <c r="D33" s="110">
        <v>2888161.5</v>
      </c>
      <c r="E33" s="74"/>
      <c r="F33" s="75"/>
      <c r="G33" s="74"/>
      <c r="H33" s="75"/>
      <c r="I33" s="74"/>
      <c r="J33" s="75"/>
      <c r="K33" s="76" t="s">
        <v>73</v>
      </c>
      <c r="N33" s="104"/>
    </row>
    <row r="34" spans="1:14" ht="15.75" thickBot="1" x14ac:dyDescent="0.3">
      <c r="A34" s="30" t="s">
        <v>23</v>
      </c>
      <c r="B34" s="73">
        <v>28.2</v>
      </c>
      <c r="C34" s="120">
        <f t="shared" ref="C34:C40" si="27">D34/B34</f>
        <v>117415.25</v>
      </c>
      <c r="D34" s="110">
        <v>3311110.05</v>
      </c>
      <c r="E34" s="120">
        <f>F34/B34</f>
        <v>117890.25</v>
      </c>
      <c r="F34" s="113">
        <v>3324505.05</v>
      </c>
      <c r="G34" s="120">
        <f>H34/B34</f>
        <v>118365.25</v>
      </c>
      <c r="H34" s="113">
        <v>3337900.05</v>
      </c>
      <c r="I34" s="121">
        <f>J34/B34</f>
        <v>118839.94680851081</v>
      </c>
      <c r="J34" s="113">
        <v>3351286.5000000047</v>
      </c>
      <c r="K34" s="76" t="s">
        <v>24</v>
      </c>
      <c r="N34" s="104"/>
    </row>
    <row r="35" spans="1:14" x14ac:dyDescent="0.25">
      <c r="A35" s="30" t="s">
        <v>30</v>
      </c>
      <c r="B35" s="73">
        <v>28.2</v>
      </c>
      <c r="C35" s="121">
        <f t="shared" si="27"/>
        <v>117415.25</v>
      </c>
      <c r="D35" s="110">
        <v>3311110.05</v>
      </c>
      <c r="E35" s="121">
        <f t="shared" ref="E35:E40" si="28">F35/B35</f>
        <v>117890.25</v>
      </c>
      <c r="F35" s="113">
        <v>3324505.05</v>
      </c>
      <c r="G35" s="121">
        <f t="shared" ref="G35:G40" si="29">H35/B35</f>
        <v>118365.25</v>
      </c>
      <c r="H35" s="113">
        <v>3337900.05</v>
      </c>
      <c r="I35" s="121">
        <f t="shared" ref="I35:I40" si="30">J35/B35</f>
        <v>118839.94680851081</v>
      </c>
      <c r="J35" s="113">
        <v>3351286.5000000047</v>
      </c>
      <c r="K35" s="76" t="s">
        <v>24</v>
      </c>
      <c r="N35" s="104"/>
    </row>
    <row r="36" spans="1:14" x14ac:dyDescent="0.25">
      <c r="A36" s="31" t="s">
        <v>32</v>
      </c>
      <c r="B36" s="77">
        <v>29.7</v>
      </c>
      <c r="C36" s="85">
        <f t="shared" si="27"/>
        <v>114850.25</v>
      </c>
      <c r="D36" s="115">
        <v>3411052.4249999998</v>
      </c>
      <c r="E36" s="85">
        <f t="shared" si="28"/>
        <v>115325.25</v>
      </c>
      <c r="F36" s="112">
        <v>3425159.9249999998</v>
      </c>
      <c r="G36" s="85">
        <f t="shared" si="29"/>
        <v>115800.25</v>
      </c>
      <c r="H36" s="112">
        <v>3439267.4249999998</v>
      </c>
      <c r="I36" s="85">
        <f t="shared" si="30"/>
        <v>116274.94680851081</v>
      </c>
      <c r="J36" s="112">
        <v>3453365.9202127708</v>
      </c>
      <c r="K36" s="83" t="s">
        <v>24</v>
      </c>
      <c r="N36" s="104"/>
    </row>
    <row r="37" spans="1:14" x14ac:dyDescent="0.25">
      <c r="A37" s="14" t="s">
        <v>32</v>
      </c>
      <c r="B37" s="84">
        <v>37</v>
      </c>
      <c r="C37" s="85">
        <f t="shared" si="27"/>
        <v>108347.5</v>
      </c>
      <c r="D37" s="112">
        <v>4008857.5</v>
      </c>
      <c r="E37" s="85">
        <f t="shared" si="28"/>
        <v>108822.5</v>
      </c>
      <c r="F37" s="112">
        <v>4026432.5</v>
      </c>
      <c r="G37" s="85">
        <f t="shared" si="29"/>
        <v>109297.5</v>
      </c>
      <c r="H37" s="112">
        <v>4044007.5</v>
      </c>
      <c r="I37" s="85">
        <f t="shared" si="30"/>
        <v>109772.5</v>
      </c>
      <c r="J37" s="112">
        <v>4061582.5</v>
      </c>
      <c r="K37" s="86" t="s">
        <v>24</v>
      </c>
      <c r="N37" s="104"/>
    </row>
    <row r="38" spans="1:14" x14ac:dyDescent="0.25">
      <c r="A38" s="14" t="s">
        <v>32</v>
      </c>
      <c r="B38" s="87">
        <v>55</v>
      </c>
      <c r="C38" s="85">
        <f t="shared" si="27"/>
        <v>95522.5</v>
      </c>
      <c r="D38" s="115">
        <v>5253737.5</v>
      </c>
      <c r="E38" s="85">
        <f t="shared" si="28"/>
        <v>95997.5</v>
      </c>
      <c r="F38" s="112">
        <v>5279862.5</v>
      </c>
      <c r="G38" s="85">
        <f t="shared" si="29"/>
        <v>96472.5</v>
      </c>
      <c r="H38" s="112">
        <v>5305987.5</v>
      </c>
      <c r="I38" s="85">
        <f t="shared" si="30"/>
        <v>96947.5</v>
      </c>
      <c r="J38" s="112">
        <v>5332112.5</v>
      </c>
      <c r="K38" s="86" t="s">
        <v>24</v>
      </c>
      <c r="N38" s="104"/>
    </row>
    <row r="39" spans="1:14" x14ac:dyDescent="0.25">
      <c r="A39" s="14" t="s">
        <v>32</v>
      </c>
      <c r="B39" s="87">
        <v>55.5</v>
      </c>
      <c r="C39" s="85">
        <f t="shared" si="27"/>
        <v>93147.5</v>
      </c>
      <c r="D39" s="115">
        <v>5169686.25</v>
      </c>
      <c r="E39" s="85">
        <f t="shared" si="28"/>
        <v>93622.5</v>
      </c>
      <c r="F39" s="112">
        <v>5196048.75</v>
      </c>
      <c r="G39" s="85">
        <f t="shared" si="29"/>
        <v>94097.5</v>
      </c>
      <c r="H39" s="112">
        <v>5222411.25</v>
      </c>
      <c r="I39" s="85">
        <f t="shared" si="30"/>
        <v>94572.5</v>
      </c>
      <c r="J39" s="112">
        <v>5248773.75</v>
      </c>
      <c r="K39" s="86" t="s">
        <v>24</v>
      </c>
      <c r="N39" s="104"/>
    </row>
    <row r="40" spans="1:14" ht="15.75" thickBot="1" x14ac:dyDescent="0.3">
      <c r="A40" s="17" t="s">
        <v>31</v>
      </c>
      <c r="B40" s="88">
        <v>68</v>
      </c>
      <c r="C40" s="78">
        <f t="shared" si="27"/>
        <v>85927.5</v>
      </c>
      <c r="D40" s="116">
        <v>5843070</v>
      </c>
      <c r="E40" s="78">
        <f t="shared" si="28"/>
        <v>86402.5</v>
      </c>
      <c r="F40" s="116">
        <v>5875370</v>
      </c>
      <c r="G40" s="78">
        <f t="shared" si="29"/>
        <v>86877.5</v>
      </c>
      <c r="H40" s="116">
        <v>5907670</v>
      </c>
      <c r="I40" s="81">
        <f t="shared" si="30"/>
        <v>87352.5</v>
      </c>
      <c r="J40" s="116">
        <v>5939970</v>
      </c>
      <c r="K40" s="91" t="s">
        <v>24</v>
      </c>
      <c r="N40" s="104"/>
    </row>
    <row r="41" spans="1:14" x14ac:dyDescent="0.25">
      <c r="A41" s="30" t="s">
        <v>65</v>
      </c>
      <c r="B41" s="73">
        <v>21.3</v>
      </c>
      <c r="C41" s="121">
        <v>133095</v>
      </c>
      <c r="D41" s="110">
        <v>2834923.5</v>
      </c>
      <c r="E41" s="121">
        <v>133570</v>
      </c>
      <c r="F41" s="113">
        <v>2845041</v>
      </c>
      <c r="G41" s="121">
        <v>134045</v>
      </c>
      <c r="H41" s="113">
        <v>2855158.5</v>
      </c>
      <c r="I41" s="74"/>
      <c r="J41" s="75"/>
      <c r="K41" s="76" t="s">
        <v>24</v>
      </c>
      <c r="N41" s="153"/>
    </row>
    <row r="42" spans="1:14" x14ac:dyDescent="0.25">
      <c r="A42" s="31" t="s">
        <v>66</v>
      </c>
      <c r="B42" s="84">
        <v>37</v>
      </c>
      <c r="C42" s="85">
        <f t="shared" ref="C42" si="31">D42/B42</f>
        <v>108347.5</v>
      </c>
      <c r="D42" s="112">
        <v>4008857.5</v>
      </c>
      <c r="E42" s="85">
        <f t="shared" ref="E42" si="32">F42/B42</f>
        <v>108822.5</v>
      </c>
      <c r="F42" s="112">
        <v>4026432.5</v>
      </c>
      <c r="G42" s="85">
        <f t="shared" ref="G42" si="33">H42/B42</f>
        <v>109297.5</v>
      </c>
      <c r="H42" s="112">
        <v>4044007.5</v>
      </c>
      <c r="I42" s="79"/>
      <c r="J42" s="82"/>
      <c r="K42" s="83" t="s">
        <v>24</v>
      </c>
      <c r="N42" s="153"/>
    </row>
    <row r="43" spans="1:14" x14ac:dyDescent="0.25">
      <c r="A43" s="14" t="s">
        <v>66</v>
      </c>
      <c r="B43" s="87">
        <v>55</v>
      </c>
      <c r="C43" s="85">
        <v>95522.5</v>
      </c>
      <c r="D43" s="111">
        <f>C43*B43</f>
        <v>5253737.5</v>
      </c>
      <c r="E43" s="85">
        <v>95997.5</v>
      </c>
      <c r="F43" s="114">
        <f>E43*B43</f>
        <v>5279862.5</v>
      </c>
      <c r="G43" s="85">
        <v>96472.5</v>
      </c>
      <c r="H43" s="114">
        <f>G43*B43</f>
        <v>5305987.5</v>
      </c>
      <c r="I43" s="82"/>
      <c r="J43" s="82"/>
      <c r="K43" s="86" t="s">
        <v>24</v>
      </c>
      <c r="M43" s="153"/>
      <c r="N43" s="153"/>
    </row>
    <row r="44" spans="1:14" ht="15.75" thickBot="1" x14ac:dyDescent="0.3">
      <c r="A44" s="17" t="s">
        <v>67</v>
      </c>
      <c r="B44" s="93">
        <v>64.8</v>
      </c>
      <c r="C44" s="90">
        <v>85927.5</v>
      </c>
      <c r="D44" s="116">
        <v>5568102</v>
      </c>
      <c r="E44" s="90">
        <v>86402.5</v>
      </c>
      <c r="F44" s="116">
        <v>5598882</v>
      </c>
      <c r="G44" s="90">
        <v>86877.5</v>
      </c>
      <c r="H44" s="116">
        <v>5629662</v>
      </c>
      <c r="I44" s="94"/>
      <c r="J44" s="95"/>
      <c r="K44" s="91" t="s">
        <v>24</v>
      </c>
      <c r="N44" s="153"/>
    </row>
    <row r="45" spans="1:14" x14ac:dyDescent="0.25">
      <c r="C45" s="92"/>
      <c r="D45" s="92"/>
    </row>
  </sheetData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98"/>
  <sheetViews>
    <sheetView topLeftCell="A34" zoomScale="90" zoomScaleNormal="90" workbookViewId="0">
      <selection activeCell="A68" sqref="A68"/>
    </sheetView>
  </sheetViews>
  <sheetFormatPr defaultColWidth="8.85546875" defaultRowHeight="15" x14ac:dyDescent="0.25"/>
  <cols>
    <col min="1" max="1" width="14.42578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140625" customWidth="1"/>
    <col min="10" max="10" width="10.85546875" customWidth="1"/>
    <col min="11" max="11" width="11.85546875" customWidth="1"/>
    <col min="12" max="12" width="18.42578125" customWidth="1"/>
    <col min="13" max="13" width="12.28515625" customWidth="1"/>
  </cols>
  <sheetData>
    <row r="1" spans="1:12" s="2" customFormat="1" ht="19.5" thickBot="1" x14ac:dyDescent="0.35">
      <c r="A1" s="24" t="s">
        <v>99</v>
      </c>
      <c r="E1" s="3"/>
      <c r="F1" s="3"/>
      <c r="G1" s="3"/>
      <c r="H1" s="3"/>
      <c r="I1" s="3"/>
      <c r="J1" s="3"/>
      <c r="K1" s="3"/>
      <c r="L1" s="3"/>
    </row>
    <row r="2" spans="1:12" s="38" customFormat="1" ht="45" x14ac:dyDescent="0.25">
      <c r="A2" s="32" t="s">
        <v>0</v>
      </c>
      <c r="B2" s="33" t="s">
        <v>36</v>
      </c>
      <c r="C2" s="34" t="s">
        <v>37</v>
      </c>
      <c r="D2" s="35" t="s">
        <v>38</v>
      </c>
      <c r="E2" s="34" t="s">
        <v>39</v>
      </c>
      <c r="F2" s="34" t="s">
        <v>38</v>
      </c>
      <c r="G2" s="134" t="s">
        <v>40</v>
      </c>
    </row>
    <row r="3" spans="1:12" s="38" customFormat="1" ht="15.75" thickBot="1" x14ac:dyDescent="0.3">
      <c r="A3" s="132" t="s">
        <v>76</v>
      </c>
      <c r="B3" s="133">
        <v>48.45</v>
      </c>
      <c r="C3" s="129"/>
      <c r="D3" s="130"/>
      <c r="E3" s="53">
        <f>F3/B3</f>
        <v>90451.9834881321</v>
      </c>
      <c r="F3" s="25">
        <v>4382398.6000000006</v>
      </c>
      <c r="G3" s="135" t="s">
        <v>75</v>
      </c>
      <c r="I3" s="136"/>
      <c r="J3" s="136"/>
      <c r="K3" s="136"/>
    </row>
    <row r="4" spans="1:12" s="38" customFormat="1" x14ac:dyDescent="0.25">
      <c r="A4" s="43" t="s">
        <v>41</v>
      </c>
      <c r="B4" s="44">
        <v>28.07</v>
      </c>
      <c r="C4" s="45">
        <f>95982+100+500+100+100+500+1000+1000+3000+2000+2000+2000+100</f>
        <v>108382</v>
      </c>
      <c r="D4" s="46">
        <f>C4*B4</f>
        <v>3042282.74</v>
      </c>
      <c r="E4" s="55">
        <v>109382</v>
      </c>
      <c r="F4" s="46">
        <f>E4*B4</f>
        <v>3070352.74</v>
      </c>
      <c r="G4" s="10" t="s">
        <v>12</v>
      </c>
    </row>
    <row r="5" spans="1:12" s="38" customFormat="1" ht="15.75" thickBot="1" x14ac:dyDescent="0.3">
      <c r="A5" s="51" t="s">
        <v>42</v>
      </c>
      <c r="B5" s="70">
        <v>55.6</v>
      </c>
      <c r="C5" s="53">
        <f>74053+100+500+100+100+500+200+500+1000+100+2000+2000+500+100</f>
        <v>81753</v>
      </c>
      <c r="D5" s="25">
        <f t="shared" ref="D5" si="0">C5*B5</f>
        <v>4545466.8</v>
      </c>
      <c r="E5" s="53">
        <v>82753</v>
      </c>
      <c r="F5" s="25">
        <f t="shared" ref="F5" si="1">E5*B5</f>
        <v>4601066.8</v>
      </c>
      <c r="G5" s="26" t="s">
        <v>12</v>
      </c>
    </row>
    <row r="6" spans="1:12" s="38" customFormat="1" x14ac:dyDescent="0.25">
      <c r="A6" s="43" t="s">
        <v>43</v>
      </c>
      <c r="B6" s="40">
        <v>55.6</v>
      </c>
      <c r="C6" s="8">
        <f>74053+100+500+100+100+500+200+500+1000+100+2000+2000+500+100</f>
        <v>81753</v>
      </c>
      <c r="D6" s="12">
        <f t="shared" ref="D6:D7" si="2">C6*B6</f>
        <v>4545466.8</v>
      </c>
      <c r="E6" s="8">
        <v>82753</v>
      </c>
      <c r="F6" s="12">
        <f t="shared" ref="F6" si="3">E6*B6</f>
        <v>4601066.8</v>
      </c>
      <c r="G6" s="42" t="s">
        <v>12</v>
      </c>
    </row>
    <row r="7" spans="1:12" s="38" customFormat="1" ht="15.75" thickBot="1" x14ac:dyDescent="0.3">
      <c r="A7" s="51" t="s">
        <v>44</v>
      </c>
      <c r="B7" s="52">
        <v>65.069999999999993</v>
      </c>
      <c r="C7" s="53">
        <f>69053+100+500+100+100+500+200+500+1000+100+2000+2000+500+100</f>
        <v>76753</v>
      </c>
      <c r="D7" s="25">
        <f t="shared" si="2"/>
        <v>4994317.709999999</v>
      </c>
      <c r="E7" s="53">
        <v>77753</v>
      </c>
      <c r="F7" s="25">
        <f t="shared" ref="F7" si="4">E7*B7</f>
        <v>5059387.709999999</v>
      </c>
      <c r="G7" s="54" t="s">
        <v>12</v>
      </c>
    </row>
    <row r="8" spans="1:12" s="38" customFormat="1" x14ac:dyDescent="0.25">
      <c r="A8" s="43" t="s">
        <v>45</v>
      </c>
      <c r="B8" s="44">
        <v>34.630000000000003</v>
      </c>
      <c r="C8" s="45">
        <f>79904+200+1000+500+100+2000+1000+3000+1000+3000+2000+2000+2000+3000+100</f>
        <v>100804</v>
      </c>
      <c r="D8" s="12">
        <f t="shared" ref="D8" si="5">C8*B8</f>
        <v>3490842.5200000005</v>
      </c>
      <c r="E8" s="55">
        <v>101804</v>
      </c>
      <c r="F8" s="12">
        <f t="shared" ref="F8" si="6">E8*B8</f>
        <v>3525472.5200000005</v>
      </c>
      <c r="G8" s="42" t="s">
        <v>12</v>
      </c>
    </row>
    <row r="9" spans="1:12" s="38" customFormat="1" x14ac:dyDescent="0.25">
      <c r="A9" s="43" t="s">
        <v>46</v>
      </c>
      <c r="B9" s="40">
        <v>48.45</v>
      </c>
      <c r="C9" s="8">
        <f>78888+100+500+100+100+1000+500+500+1000+100+2000+2000+500+100</f>
        <v>87388</v>
      </c>
      <c r="D9" s="12">
        <f t="shared" ref="D9:D12" si="7">C9*B9</f>
        <v>4233948.6000000006</v>
      </c>
      <c r="E9" s="8">
        <v>88388</v>
      </c>
      <c r="F9" s="12">
        <f t="shared" ref="F9:F10" si="8">E9*B9</f>
        <v>4282398.6000000006</v>
      </c>
      <c r="G9" s="42" t="s">
        <v>12</v>
      </c>
    </row>
    <row r="10" spans="1:12" s="38" customFormat="1" x14ac:dyDescent="0.25">
      <c r="A10" s="43" t="s">
        <v>46</v>
      </c>
      <c r="B10" s="40">
        <v>55.6</v>
      </c>
      <c r="C10" s="8">
        <f>74053+100+500+100+100+500+200+500+1000+100+2000+2000+500+100</f>
        <v>81753</v>
      </c>
      <c r="D10" s="12">
        <f t="shared" si="7"/>
        <v>4545466.8</v>
      </c>
      <c r="E10" s="8">
        <v>82753</v>
      </c>
      <c r="F10" s="12">
        <f t="shared" si="8"/>
        <v>4601066.8</v>
      </c>
      <c r="G10" s="42" t="s">
        <v>12</v>
      </c>
    </row>
    <row r="11" spans="1:12" s="38" customFormat="1" x14ac:dyDescent="0.25">
      <c r="A11" s="47" t="s">
        <v>47</v>
      </c>
      <c r="B11" s="48">
        <v>60.64</v>
      </c>
      <c r="C11" s="49">
        <f>71053+100+500+100+100+500+200+500+1000+100+2000+2000+500+100</f>
        <v>78753</v>
      </c>
      <c r="D11" s="12">
        <f t="shared" si="7"/>
        <v>4775581.92</v>
      </c>
      <c r="E11" s="50"/>
      <c r="F11" s="50"/>
      <c r="G11" s="42" t="s">
        <v>12</v>
      </c>
    </row>
    <row r="12" spans="1:12" s="38" customFormat="1" ht="15.75" thickBot="1" x14ac:dyDescent="0.3">
      <c r="A12" s="51" t="s">
        <v>47</v>
      </c>
      <c r="B12" s="52">
        <v>65.069999999999993</v>
      </c>
      <c r="C12" s="53">
        <f>69053+100+500+100+100+500+200+500+1000+100+2000+2000+500+100</f>
        <v>76753</v>
      </c>
      <c r="D12" s="25">
        <f t="shared" si="7"/>
        <v>4994317.709999999</v>
      </c>
      <c r="E12" s="53">
        <v>77753</v>
      </c>
      <c r="F12" s="25">
        <f t="shared" ref="F12" si="9">E12*B12</f>
        <v>5059387.709999999</v>
      </c>
      <c r="G12" s="54" t="s">
        <v>12</v>
      </c>
    </row>
    <row r="13" spans="1:12" s="38" customFormat="1" x14ac:dyDescent="0.25">
      <c r="A13" s="65" t="s">
        <v>60</v>
      </c>
      <c r="B13" s="66">
        <v>18.95</v>
      </c>
      <c r="C13" s="67">
        <f>116000+2000+1000+100</f>
        <v>119100</v>
      </c>
      <c r="D13" s="62">
        <f>B13*C13</f>
        <v>2256945</v>
      </c>
      <c r="E13" s="67">
        <v>120100</v>
      </c>
      <c r="F13" s="67">
        <f>E13*B13</f>
        <v>2275895</v>
      </c>
      <c r="G13" s="68" t="s">
        <v>12</v>
      </c>
    </row>
    <row r="14" spans="1:12" s="38" customFormat="1" x14ac:dyDescent="0.25">
      <c r="A14" s="60" t="s">
        <v>60</v>
      </c>
      <c r="B14" s="61">
        <v>20.67</v>
      </c>
      <c r="C14" s="62">
        <f>103000+7000+2000+1000+3000+100</f>
        <v>116100</v>
      </c>
      <c r="D14" s="62">
        <f>C14*B14</f>
        <v>2399787</v>
      </c>
      <c r="E14" s="62">
        <v>117100</v>
      </c>
      <c r="F14" s="62">
        <f>E14*B14</f>
        <v>2420457</v>
      </c>
      <c r="G14" s="63" t="s">
        <v>12</v>
      </c>
    </row>
    <row r="15" spans="1:12" s="38" customFormat="1" x14ac:dyDescent="0.25">
      <c r="A15" s="43" t="s">
        <v>59</v>
      </c>
      <c r="B15" s="44">
        <v>34.630000000000003</v>
      </c>
      <c r="C15" s="45">
        <f>79904+200+1000+500+100+2000+1000+3000+1000+3000+2000+2000+2000+3000+100</f>
        <v>100804</v>
      </c>
      <c r="D15" s="12">
        <f t="shared" ref="D15" si="10">C15*B15</f>
        <v>3490842.5200000005</v>
      </c>
      <c r="E15" s="55">
        <v>101804</v>
      </c>
      <c r="F15" s="12">
        <f t="shared" ref="F15" si="11">E15*B15</f>
        <v>3525472.5200000005</v>
      </c>
      <c r="G15" s="42" t="s">
        <v>12</v>
      </c>
    </row>
    <row r="16" spans="1:12" s="38" customFormat="1" x14ac:dyDescent="0.25">
      <c r="A16" s="47" t="s">
        <v>62</v>
      </c>
      <c r="B16" s="40">
        <v>38.25</v>
      </c>
      <c r="C16" s="8">
        <f>88000+2000+2000+2000+3000+100</f>
        <v>97100</v>
      </c>
      <c r="D16" s="12">
        <f>C16*B16</f>
        <v>3714075</v>
      </c>
      <c r="E16" s="41">
        <v>98100</v>
      </c>
      <c r="F16" s="12">
        <f>E16*B16</f>
        <v>3752325</v>
      </c>
      <c r="G16" s="42" t="s">
        <v>12</v>
      </c>
    </row>
    <row r="17" spans="1:11" s="38" customFormat="1" x14ac:dyDescent="0.25">
      <c r="A17" s="39" t="s">
        <v>59</v>
      </c>
      <c r="B17" s="40">
        <v>39</v>
      </c>
      <c r="C17" s="8">
        <f>77374+200+500+100+100+2000+500+3000+1000+3000+2000+2000+2000+3000+100</f>
        <v>96874</v>
      </c>
      <c r="D17" s="12">
        <f>C17*B17</f>
        <v>3778086</v>
      </c>
      <c r="E17" s="8">
        <v>97874</v>
      </c>
      <c r="F17" s="12">
        <f>E17*B17</f>
        <v>3817086</v>
      </c>
      <c r="G17" s="42" t="s">
        <v>12</v>
      </c>
    </row>
    <row r="18" spans="1:11" s="38" customFormat="1" x14ac:dyDescent="0.25">
      <c r="A18" s="43" t="s">
        <v>63</v>
      </c>
      <c r="B18" s="44">
        <v>40.89</v>
      </c>
      <c r="C18" s="45">
        <f>89000+2000+2000+500+100</f>
        <v>93600</v>
      </c>
      <c r="D18" s="46">
        <f t="shared" ref="D18:D22" si="12">C18*B18</f>
        <v>3827304</v>
      </c>
      <c r="E18" s="55">
        <v>94600</v>
      </c>
      <c r="F18" s="46">
        <f t="shared" ref="F18:F22" si="13">E18*B18</f>
        <v>3868194</v>
      </c>
      <c r="G18" s="10" t="s">
        <v>12</v>
      </c>
    </row>
    <row r="19" spans="1:11" s="38" customFormat="1" x14ac:dyDescent="0.25">
      <c r="A19" s="47" t="s">
        <v>63</v>
      </c>
      <c r="B19" s="40">
        <v>43.2</v>
      </c>
      <c r="C19" s="8">
        <f>87000+2000+2000+500+100</f>
        <v>91600</v>
      </c>
      <c r="D19" s="12">
        <f t="shared" si="12"/>
        <v>3957120.0000000005</v>
      </c>
      <c r="E19" s="41">
        <v>92600</v>
      </c>
      <c r="F19" s="12">
        <f t="shared" si="13"/>
        <v>4000320.0000000005</v>
      </c>
      <c r="G19" s="42" t="s">
        <v>12</v>
      </c>
    </row>
    <row r="20" spans="1:11" s="38" customFormat="1" x14ac:dyDescent="0.25">
      <c r="A20" s="47" t="s">
        <v>63</v>
      </c>
      <c r="B20" s="40">
        <v>45.32</v>
      </c>
      <c r="C20" s="8">
        <f>86000+2000+2000+500+100</f>
        <v>90600</v>
      </c>
      <c r="D20" s="12">
        <f t="shared" si="12"/>
        <v>4105992</v>
      </c>
      <c r="E20" s="41">
        <v>91600</v>
      </c>
      <c r="F20" s="12">
        <f t="shared" si="13"/>
        <v>4151312</v>
      </c>
      <c r="G20" s="42" t="s">
        <v>12</v>
      </c>
    </row>
    <row r="21" spans="1:11" s="38" customFormat="1" x14ac:dyDescent="0.25">
      <c r="A21" s="47" t="s">
        <v>63</v>
      </c>
      <c r="B21" s="40">
        <v>48.45</v>
      </c>
      <c r="C21" s="8">
        <f>82788+2000+2000+500+100</f>
        <v>87388</v>
      </c>
      <c r="D21" s="12">
        <f t="shared" si="12"/>
        <v>4233948.6000000006</v>
      </c>
      <c r="E21" s="41">
        <v>88388</v>
      </c>
      <c r="F21" s="12">
        <f t="shared" si="13"/>
        <v>4282398.6000000006</v>
      </c>
      <c r="G21" s="42" t="s">
        <v>12</v>
      </c>
    </row>
    <row r="22" spans="1:11" s="38" customFormat="1" ht="15.75" thickBot="1" x14ac:dyDescent="0.3">
      <c r="A22" s="69" t="s">
        <v>63</v>
      </c>
      <c r="B22" s="70">
        <v>55.52</v>
      </c>
      <c r="C22" s="53">
        <f>77153+2000+2000+500+100</f>
        <v>81753</v>
      </c>
      <c r="D22" s="25">
        <f t="shared" si="12"/>
        <v>4538926.5600000005</v>
      </c>
      <c r="E22" s="71">
        <v>82753</v>
      </c>
      <c r="F22" s="25">
        <f t="shared" si="13"/>
        <v>4594446.5600000005</v>
      </c>
      <c r="G22" s="26" t="s">
        <v>12</v>
      </c>
    </row>
    <row r="23" spans="1:11" x14ac:dyDescent="0.25">
      <c r="A23" s="65" t="s">
        <v>68</v>
      </c>
      <c r="B23" s="66">
        <v>18.95</v>
      </c>
      <c r="C23" s="67">
        <f>116000+2000+1000+100</f>
        <v>119100</v>
      </c>
      <c r="D23" s="62">
        <f>B23*C23</f>
        <v>2256945</v>
      </c>
      <c r="E23" s="67">
        <v>120100</v>
      </c>
      <c r="F23" s="67">
        <f>E23*B23</f>
        <v>2275895</v>
      </c>
      <c r="G23" s="68" t="s">
        <v>12</v>
      </c>
      <c r="J23" s="38"/>
      <c r="K23" s="38"/>
    </row>
    <row r="24" spans="1:11" x14ac:dyDescent="0.25">
      <c r="A24" s="60" t="s">
        <v>68</v>
      </c>
      <c r="B24" s="61">
        <v>20.67</v>
      </c>
      <c r="C24" s="62">
        <f>103000+7000+2000+1000+3000+100</f>
        <v>116100</v>
      </c>
      <c r="D24" s="62">
        <f>C24*B24</f>
        <v>2399787</v>
      </c>
      <c r="E24" s="62">
        <v>117100</v>
      </c>
      <c r="F24" s="62">
        <f>E24*B24</f>
        <v>2420457</v>
      </c>
      <c r="G24" s="63" t="s">
        <v>12</v>
      </c>
      <c r="J24" s="38"/>
      <c r="K24" s="38"/>
    </row>
    <row r="25" spans="1:11" x14ac:dyDescent="0.25">
      <c r="A25" s="43" t="s">
        <v>69</v>
      </c>
      <c r="B25" s="44">
        <v>34.630000000000003</v>
      </c>
      <c r="C25" s="45">
        <f>79904+200+1000+500+100+2000+1000+3000+1000+3000+2000+2000+2000+3000+100</f>
        <v>100804</v>
      </c>
      <c r="D25" s="12">
        <f t="shared" ref="D25" si="14">C25*B25</f>
        <v>3490842.5200000005</v>
      </c>
      <c r="E25" s="55">
        <v>101804</v>
      </c>
      <c r="F25" s="12">
        <f t="shared" ref="F25" si="15">E25*B25</f>
        <v>3525472.5200000005</v>
      </c>
      <c r="G25" s="42" t="s">
        <v>12</v>
      </c>
      <c r="J25" s="38"/>
      <c r="K25" s="38"/>
    </row>
    <row r="26" spans="1:11" x14ac:dyDescent="0.25">
      <c r="A26" s="47" t="s">
        <v>70</v>
      </c>
      <c r="B26" s="40">
        <v>38.25</v>
      </c>
      <c r="C26" s="8">
        <f>88000+2000+2000+2000+3000+100</f>
        <v>97100</v>
      </c>
      <c r="D26" s="12">
        <f>C26*B26</f>
        <v>3714075</v>
      </c>
      <c r="E26" s="41">
        <v>98100</v>
      </c>
      <c r="F26" s="12">
        <f>E26*B26</f>
        <v>3752325</v>
      </c>
      <c r="G26" s="42" t="s">
        <v>12</v>
      </c>
      <c r="J26" s="38"/>
      <c r="K26" s="38"/>
    </row>
    <row r="27" spans="1:11" x14ac:dyDescent="0.25">
      <c r="A27" s="39" t="s">
        <v>69</v>
      </c>
      <c r="B27" s="40">
        <v>39</v>
      </c>
      <c r="C27" s="8">
        <f>77374+200+500+100+100+2000+500+3000+1000+3000+2000+2000+2000+3000+100</f>
        <v>96874</v>
      </c>
      <c r="D27" s="12">
        <f>C27*B27</f>
        <v>3778086</v>
      </c>
      <c r="E27" s="8">
        <v>97874</v>
      </c>
      <c r="F27" s="12">
        <f>E27*B27</f>
        <v>3817086</v>
      </c>
      <c r="G27" s="42" t="s">
        <v>12</v>
      </c>
      <c r="J27" s="38"/>
      <c r="K27" s="38"/>
    </row>
    <row r="28" spans="1:11" x14ac:dyDescent="0.25">
      <c r="A28" s="43" t="s">
        <v>71</v>
      </c>
      <c r="B28" s="44">
        <v>40.89</v>
      </c>
      <c r="C28" s="45">
        <f>89000+2000+2000+500+100</f>
        <v>93600</v>
      </c>
      <c r="D28" s="46">
        <f t="shared" ref="D28:D32" si="16">C28*B28</f>
        <v>3827304</v>
      </c>
      <c r="E28" s="55">
        <v>94600</v>
      </c>
      <c r="F28" s="46">
        <f t="shared" ref="F28:F32" si="17">E28*B28</f>
        <v>3868194</v>
      </c>
      <c r="G28" s="10" t="s">
        <v>12</v>
      </c>
      <c r="J28" s="38"/>
      <c r="K28" s="38"/>
    </row>
    <row r="29" spans="1:11" x14ac:dyDescent="0.25">
      <c r="A29" s="47" t="s">
        <v>71</v>
      </c>
      <c r="B29" s="40">
        <v>43.2</v>
      </c>
      <c r="C29" s="8">
        <f>87000+2000+2000+500+100</f>
        <v>91600</v>
      </c>
      <c r="D29" s="12">
        <f t="shared" si="16"/>
        <v>3957120.0000000005</v>
      </c>
      <c r="E29" s="41">
        <v>92600</v>
      </c>
      <c r="F29" s="12">
        <f t="shared" si="17"/>
        <v>4000320.0000000005</v>
      </c>
      <c r="G29" s="42" t="s">
        <v>12</v>
      </c>
      <c r="J29" s="38"/>
      <c r="K29" s="38"/>
    </row>
    <row r="30" spans="1:11" x14ac:dyDescent="0.25">
      <c r="A30" s="47" t="s">
        <v>71</v>
      </c>
      <c r="B30" s="40">
        <v>45.32</v>
      </c>
      <c r="C30" s="8">
        <f>86000+2000+2000+500+100</f>
        <v>90600</v>
      </c>
      <c r="D30" s="12">
        <f t="shared" si="16"/>
        <v>4105992</v>
      </c>
      <c r="E30" s="41">
        <v>91600</v>
      </c>
      <c r="F30" s="12">
        <f t="shared" si="17"/>
        <v>4151312</v>
      </c>
      <c r="G30" s="42" t="s">
        <v>12</v>
      </c>
      <c r="J30" s="38"/>
      <c r="K30" s="38"/>
    </row>
    <row r="31" spans="1:11" x14ac:dyDescent="0.25">
      <c r="A31" s="47" t="s">
        <v>71</v>
      </c>
      <c r="B31" s="40">
        <v>48.45</v>
      </c>
      <c r="C31" s="8">
        <f>82788+2000+2000+500+100</f>
        <v>87388</v>
      </c>
      <c r="D31" s="12">
        <f t="shared" si="16"/>
        <v>4233948.6000000006</v>
      </c>
      <c r="E31" s="41">
        <v>88388</v>
      </c>
      <c r="F31" s="12">
        <f t="shared" si="17"/>
        <v>4282398.6000000006</v>
      </c>
      <c r="G31" s="42" t="s">
        <v>12</v>
      </c>
      <c r="J31" s="38"/>
      <c r="K31" s="38"/>
    </row>
    <row r="32" spans="1:11" ht="15.75" thickBot="1" x14ac:dyDescent="0.3">
      <c r="A32" s="69" t="s">
        <v>71</v>
      </c>
      <c r="B32" s="70">
        <v>55.52</v>
      </c>
      <c r="C32" s="53">
        <f>77153+2000+2000+500+100</f>
        <v>81753</v>
      </c>
      <c r="D32" s="25">
        <f t="shared" si="16"/>
        <v>4538926.5600000005</v>
      </c>
      <c r="E32" s="71">
        <v>82753</v>
      </c>
      <c r="F32" s="25">
        <f t="shared" si="17"/>
        <v>4594446.5600000005</v>
      </c>
      <c r="G32" s="26" t="s">
        <v>12</v>
      </c>
      <c r="J32" s="38"/>
      <c r="K32" s="38"/>
    </row>
    <row r="34" spans="1:12" s="2" customFormat="1" ht="27.75" customHeight="1" thickBot="1" x14ac:dyDescent="0.35">
      <c r="A34" s="24" t="s">
        <v>100</v>
      </c>
      <c r="E34" s="3"/>
      <c r="G34" s="3"/>
      <c r="H34" s="3"/>
      <c r="I34" s="3"/>
      <c r="J34" s="3"/>
      <c r="K34" s="3"/>
      <c r="L34" s="3"/>
    </row>
    <row r="35" spans="1:12" ht="45" x14ac:dyDescent="0.25">
      <c r="A35" s="32" t="s">
        <v>0</v>
      </c>
      <c r="B35" s="33" t="s">
        <v>36</v>
      </c>
      <c r="C35" s="34" t="s">
        <v>37</v>
      </c>
      <c r="D35" s="35" t="s">
        <v>38</v>
      </c>
      <c r="E35" s="34" t="s">
        <v>39</v>
      </c>
      <c r="F35" s="35" t="s">
        <v>38</v>
      </c>
      <c r="G35" s="36" t="s">
        <v>40</v>
      </c>
      <c r="K35" s="18"/>
    </row>
    <row r="36" spans="1:12" ht="15.75" thickBot="1" x14ac:dyDescent="0.3">
      <c r="A36" s="132" t="s">
        <v>76</v>
      </c>
      <c r="B36" s="133">
        <v>48.45</v>
      </c>
      <c r="C36" s="129"/>
      <c r="D36" s="130"/>
      <c r="E36" s="71">
        <f>F36/B36</f>
        <v>92261.023157894742</v>
      </c>
      <c r="F36" s="107">
        <v>4470046.5720000006</v>
      </c>
      <c r="G36" s="131" t="s">
        <v>75</v>
      </c>
      <c r="I36" s="18"/>
      <c r="J36" s="18"/>
      <c r="K36" s="18"/>
      <c r="L36" s="18"/>
    </row>
    <row r="37" spans="1:12" x14ac:dyDescent="0.25">
      <c r="A37" s="47" t="s">
        <v>41</v>
      </c>
      <c r="B37" s="40">
        <v>28.07</v>
      </c>
      <c r="C37" s="45">
        <v>110549.64000000001</v>
      </c>
      <c r="D37" s="123">
        <f>B37*C37</f>
        <v>3103128.3948000004</v>
      </c>
      <c r="E37" s="55">
        <v>111569.64000000001</v>
      </c>
      <c r="F37" s="123">
        <f>B37*E37</f>
        <v>3131759.7948000003</v>
      </c>
      <c r="G37" s="10" t="s">
        <v>12</v>
      </c>
      <c r="J37" s="104"/>
    </row>
    <row r="38" spans="1:12" ht="15.75" thickBot="1" x14ac:dyDescent="0.3">
      <c r="A38" s="51" t="s">
        <v>42</v>
      </c>
      <c r="B38" s="70">
        <v>55.6</v>
      </c>
      <c r="C38" s="53">
        <v>83388.06</v>
      </c>
      <c r="D38" s="107">
        <f t="shared" ref="D38:D65" si="18">B38*C38</f>
        <v>4636376.1359999999</v>
      </c>
      <c r="E38" s="71">
        <v>84408.06</v>
      </c>
      <c r="F38" s="107">
        <f t="shared" ref="F38:F65" si="19">B38*E38</f>
        <v>4693088.1359999999</v>
      </c>
      <c r="G38" s="26" t="s">
        <v>12</v>
      </c>
      <c r="J38" s="104"/>
    </row>
    <row r="39" spans="1:12" x14ac:dyDescent="0.25">
      <c r="A39" s="43" t="s">
        <v>43</v>
      </c>
      <c r="B39" s="40">
        <v>55.6</v>
      </c>
      <c r="C39" s="45">
        <v>83388.06</v>
      </c>
      <c r="D39" s="123">
        <f t="shared" si="18"/>
        <v>4636376.1359999999</v>
      </c>
      <c r="E39" s="55">
        <v>84408.06</v>
      </c>
      <c r="F39" s="123">
        <f t="shared" si="19"/>
        <v>4693088.1359999999</v>
      </c>
      <c r="G39" s="42" t="s">
        <v>12</v>
      </c>
      <c r="J39" s="104"/>
    </row>
    <row r="40" spans="1:12" ht="15.75" thickBot="1" x14ac:dyDescent="0.3">
      <c r="A40" s="51" t="s">
        <v>44</v>
      </c>
      <c r="B40" s="52">
        <v>65.069999999999993</v>
      </c>
      <c r="C40" s="53">
        <v>78288.06</v>
      </c>
      <c r="D40" s="107">
        <f t="shared" si="18"/>
        <v>5094204.064199999</v>
      </c>
      <c r="E40" s="71">
        <v>79308.06</v>
      </c>
      <c r="F40" s="107">
        <f t="shared" si="19"/>
        <v>5160575.4641999993</v>
      </c>
      <c r="G40" s="54" t="s">
        <v>12</v>
      </c>
      <c r="J40" s="104"/>
    </row>
    <row r="41" spans="1:12" x14ac:dyDescent="0.25">
      <c r="A41" s="43" t="s">
        <v>45</v>
      </c>
      <c r="B41" s="44">
        <v>34.630000000000003</v>
      </c>
      <c r="C41" s="45">
        <v>102820.08</v>
      </c>
      <c r="D41" s="123">
        <f t="shared" si="18"/>
        <v>3560659.3704000004</v>
      </c>
      <c r="E41" s="55">
        <v>103840.08</v>
      </c>
      <c r="F41" s="123">
        <f t="shared" si="19"/>
        <v>3595981.9704000005</v>
      </c>
      <c r="G41" s="42" t="s">
        <v>12</v>
      </c>
      <c r="J41" s="104"/>
    </row>
    <row r="42" spans="1:12" x14ac:dyDescent="0.25">
      <c r="A42" s="43" t="s">
        <v>46</v>
      </c>
      <c r="B42" s="40">
        <v>48.45</v>
      </c>
      <c r="C42" s="8">
        <v>89135.760000000009</v>
      </c>
      <c r="D42" s="109">
        <f t="shared" si="18"/>
        <v>4318627.5720000006</v>
      </c>
      <c r="E42" s="41">
        <v>90155.760000000009</v>
      </c>
      <c r="F42" s="109">
        <f t="shared" si="19"/>
        <v>4368046.5720000006</v>
      </c>
      <c r="G42" s="42" t="s">
        <v>12</v>
      </c>
      <c r="J42" s="104"/>
    </row>
    <row r="43" spans="1:12" x14ac:dyDescent="0.25">
      <c r="A43" s="43" t="s">
        <v>46</v>
      </c>
      <c r="B43" s="40">
        <v>55.6</v>
      </c>
      <c r="C43" s="8">
        <v>83388.06</v>
      </c>
      <c r="D43" s="109">
        <f t="shared" si="18"/>
        <v>4636376.1359999999</v>
      </c>
      <c r="E43" s="41">
        <v>84408.06</v>
      </c>
      <c r="F43" s="109">
        <f t="shared" si="19"/>
        <v>4693088.1359999999</v>
      </c>
      <c r="G43" s="42" t="s">
        <v>12</v>
      </c>
      <c r="J43" s="104"/>
    </row>
    <row r="44" spans="1:12" x14ac:dyDescent="0.25">
      <c r="A44" s="47" t="s">
        <v>47</v>
      </c>
      <c r="B44" s="48">
        <v>60.64</v>
      </c>
      <c r="C44" s="8">
        <v>80328.06</v>
      </c>
      <c r="D44" s="109">
        <f t="shared" si="18"/>
        <v>4871093.5583999995</v>
      </c>
      <c r="E44" s="12"/>
      <c r="F44" s="109"/>
      <c r="G44" s="42" t="s">
        <v>12</v>
      </c>
      <c r="J44" s="104"/>
    </row>
    <row r="45" spans="1:12" ht="15.75" thickBot="1" x14ac:dyDescent="0.3">
      <c r="A45" s="51" t="s">
        <v>47</v>
      </c>
      <c r="B45" s="52">
        <v>65.069999999999993</v>
      </c>
      <c r="C45" s="53">
        <v>78288.06</v>
      </c>
      <c r="D45" s="107">
        <f t="shared" si="18"/>
        <v>5094204.064199999</v>
      </c>
      <c r="E45" s="71">
        <v>79308.06</v>
      </c>
      <c r="F45" s="107">
        <f t="shared" si="19"/>
        <v>5160575.4641999993</v>
      </c>
      <c r="G45" s="54" t="s">
        <v>12</v>
      </c>
      <c r="J45" s="104"/>
    </row>
    <row r="46" spans="1:12" x14ac:dyDescent="0.25">
      <c r="A46" s="65" t="s">
        <v>60</v>
      </c>
      <c r="B46" s="66">
        <v>18.95</v>
      </c>
      <c r="C46" s="125">
        <v>121482</v>
      </c>
      <c r="D46" s="126">
        <f t="shared" si="18"/>
        <v>2302083.9</v>
      </c>
      <c r="E46" s="125">
        <v>122502</v>
      </c>
      <c r="F46" s="126">
        <f t="shared" si="19"/>
        <v>2321412.9</v>
      </c>
      <c r="G46" s="68" t="s">
        <v>12</v>
      </c>
      <c r="J46" s="104"/>
    </row>
    <row r="47" spans="1:12" x14ac:dyDescent="0.25">
      <c r="A47" s="60" t="s">
        <v>60</v>
      </c>
      <c r="B47" s="61">
        <v>20.67</v>
      </c>
      <c r="C47" s="62">
        <v>118422</v>
      </c>
      <c r="D47" s="122">
        <f t="shared" si="18"/>
        <v>2447782.7400000002</v>
      </c>
      <c r="E47" s="62">
        <v>119442</v>
      </c>
      <c r="F47" s="122">
        <f t="shared" si="19"/>
        <v>2468866.14</v>
      </c>
      <c r="G47" s="63" t="s">
        <v>12</v>
      </c>
      <c r="J47" s="104"/>
    </row>
    <row r="48" spans="1:12" x14ac:dyDescent="0.25">
      <c r="A48" s="43" t="s">
        <v>59</v>
      </c>
      <c r="B48" s="44">
        <v>34.630000000000003</v>
      </c>
      <c r="C48" s="8">
        <v>102820.08</v>
      </c>
      <c r="D48" s="109">
        <f t="shared" si="18"/>
        <v>3560659.3704000004</v>
      </c>
      <c r="E48" s="41">
        <v>103840.08</v>
      </c>
      <c r="F48" s="109">
        <f t="shared" si="19"/>
        <v>3595981.9704000005</v>
      </c>
      <c r="G48" s="42" t="s">
        <v>12</v>
      </c>
      <c r="J48" s="104"/>
    </row>
    <row r="49" spans="1:10" x14ac:dyDescent="0.25">
      <c r="A49" s="47" t="s">
        <v>62</v>
      </c>
      <c r="B49" s="40">
        <v>38.25</v>
      </c>
      <c r="C49" s="8">
        <v>99042</v>
      </c>
      <c r="D49" s="109">
        <f t="shared" si="18"/>
        <v>3788356.5</v>
      </c>
      <c r="E49" s="41">
        <v>100062</v>
      </c>
      <c r="F49" s="109">
        <f t="shared" si="19"/>
        <v>3827371.5</v>
      </c>
      <c r="G49" s="42" t="s">
        <v>12</v>
      </c>
      <c r="J49" s="104"/>
    </row>
    <row r="50" spans="1:10" x14ac:dyDescent="0.25">
      <c r="A50" s="39" t="s">
        <v>59</v>
      </c>
      <c r="B50" s="40">
        <v>39</v>
      </c>
      <c r="C50" s="8">
        <v>98811.48000000001</v>
      </c>
      <c r="D50" s="109">
        <f t="shared" si="18"/>
        <v>3853647.72</v>
      </c>
      <c r="E50" s="41">
        <v>99831.48000000001</v>
      </c>
      <c r="F50" s="109">
        <f t="shared" si="19"/>
        <v>3893427.72</v>
      </c>
      <c r="G50" s="42" t="s">
        <v>12</v>
      </c>
      <c r="J50" s="104"/>
    </row>
    <row r="51" spans="1:10" x14ac:dyDescent="0.25">
      <c r="A51" s="43" t="s">
        <v>63</v>
      </c>
      <c r="B51" s="44">
        <v>40.89</v>
      </c>
      <c r="C51" s="8">
        <v>95472</v>
      </c>
      <c r="D51" s="109">
        <f t="shared" si="18"/>
        <v>3903850.08</v>
      </c>
      <c r="E51" s="41">
        <v>96492</v>
      </c>
      <c r="F51" s="109">
        <f t="shared" si="19"/>
        <v>3945557.88</v>
      </c>
      <c r="G51" s="10" t="s">
        <v>12</v>
      </c>
      <c r="J51" s="104"/>
    </row>
    <row r="52" spans="1:10" x14ac:dyDescent="0.25">
      <c r="A52" s="47" t="s">
        <v>63</v>
      </c>
      <c r="B52" s="40">
        <v>43.2</v>
      </c>
      <c r="C52" s="8">
        <v>93432</v>
      </c>
      <c r="D52" s="109">
        <f t="shared" si="18"/>
        <v>4036262.4000000004</v>
      </c>
      <c r="E52" s="41">
        <v>94452</v>
      </c>
      <c r="F52" s="109">
        <f t="shared" si="19"/>
        <v>4080326.4000000004</v>
      </c>
      <c r="G52" s="42" t="s">
        <v>12</v>
      </c>
      <c r="J52" s="104"/>
    </row>
    <row r="53" spans="1:10" x14ac:dyDescent="0.25">
      <c r="A53" s="47" t="s">
        <v>63</v>
      </c>
      <c r="B53" s="40">
        <v>45.32</v>
      </c>
      <c r="C53" s="8">
        <v>92412</v>
      </c>
      <c r="D53" s="109">
        <f t="shared" si="18"/>
        <v>4188111.84</v>
      </c>
      <c r="E53" s="41">
        <v>93432</v>
      </c>
      <c r="F53" s="109">
        <f t="shared" si="19"/>
        <v>4234338.24</v>
      </c>
      <c r="G53" s="42" t="s">
        <v>12</v>
      </c>
      <c r="J53" s="104"/>
    </row>
    <row r="54" spans="1:10" x14ac:dyDescent="0.25">
      <c r="A54" s="47" t="s">
        <v>63</v>
      </c>
      <c r="B54" s="40">
        <v>48.45</v>
      </c>
      <c r="C54" s="8">
        <v>89135.760000000009</v>
      </c>
      <c r="D54" s="109">
        <f t="shared" si="18"/>
        <v>4318627.5720000006</v>
      </c>
      <c r="E54" s="41">
        <v>90155.760000000009</v>
      </c>
      <c r="F54" s="109">
        <f t="shared" si="19"/>
        <v>4368046.5720000006</v>
      </c>
      <c r="G54" s="42" t="s">
        <v>12</v>
      </c>
      <c r="J54" s="104"/>
    </row>
    <row r="55" spans="1:10" ht="15.75" thickBot="1" x14ac:dyDescent="0.3">
      <c r="A55" s="69" t="s">
        <v>63</v>
      </c>
      <c r="B55" s="70">
        <v>55.52</v>
      </c>
      <c r="C55" s="53">
        <v>83388.060000000012</v>
      </c>
      <c r="D55" s="107">
        <f t="shared" si="18"/>
        <v>4629705.0912000006</v>
      </c>
      <c r="E55" s="71">
        <v>84408.060000000012</v>
      </c>
      <c r="F55" s="107">
        <f t="shared" si="19"/>
        <v>4686335.491200001</v>
      </c>
      <c r="G55" s="26" t="s">
        <v>12</v>
      </c>
      <c r="J55" s="104"/>
    </row>
    <row r="56" spans="1:10" x14ac:dyDescent="0.25">
      <c r="A56" s="65" t="s">
        <v>68</v>
      </c>
      <c r="B56" s="66">
        <v>18.95</v>
      </c>
      <c r="C56" s="125">
        <v>121482</v>
      </c>
      <c r="D56" s="126">
        <f t="shared" si="18"/>
        <v>2302083.9</v>
      </c>
      <c r="E56" s="125">
        <v>122502</v>
      </c>
      <c r="F56" s="126">
        <f t="shared" si="19"/>
        <v>2321412.9</v>
      </c>
      <c r="G56" s="124" t="s">
        <v>12</v>
      </c>
      <c r="J56" s="104"/>
    </row>
    <row r="57" spans="1:10" x14ac:dyDescent="0.25">
      <c r="A57" s="60" t="s">
        <v>68</v>
      </c>
      <c r="B57" s="61">
        <v>20.67</v>
      </c>
      <c r="C57" s="62">
        <v>118422</v>
      </c>
      <c r="D57" s="122">
        <f t="shared" si="18"/>
        <v>2447782.7400000002</v>
      </c>
      <c r="E57" s="62">
        <v>119442</v>
      </c>
      <c r="F57" s="122">
        <f t="shared" si="19"/>
        <v>2468866.14</v>
      </c>
      <c r="G57" s="63" t="s">
        <v>12</v>
      </c>
      <c r="J57" s="104"/>
    </row>
    <row r="58" spans="1:10" x14ac:dyDescent="0.25">
      <c r="A58" s="43" t="s">
        <v>69</v>
      </c>
      <c r="B58" s="44">
        <v>34.630000000000003</v>
      </c>
      <c r="C58" s="8">
        <v>102820.08</v>
      </c>
      <c r="D58" s="109">
        <f t="shared" si="18"/>
        <v>3560659.3704000004</v>
      </c>
      <c r="E58" s="41">
        <v>103840.08</v>
      </c>
      <c r="F58" s="109">
        <f t="shared" si="19"/>
        <v>3595981.9704000005</v>
      </c>
      <c r="G58" s="42" t="s">
        <v>12</v>
      </c>
      <c r="J58" s="104"/>
    </row>
    <row r="59" spans="1:10" x14ac:dyDescent="0.25">
      <c r="A59" s="47" t="s">
        <v>70</v>
      </c>
      <c r="B59" s="40">
        <v>38.25</v>
      </c>
      <c r="C59" s="8">
        <v>99042</v>
      </c>
      <c r="D59" s="109">
        <f t="shared" si="18"/>
        <v>3788356.5</v>
      </c>
      <c r="E59" s="41">
        <v>100062</v>
      </c>
      <c r="F59" s="109">
        <f t="shared" si="19"/>
        <v>3827371.5</v>
      </c>
      <c r="G59" s="42" t="s">
        <v>12</v>
      </c>
      <c r="J59" s="104"/>
    </row>
    <row r="60" spans="1:10" x14ac:dyDescent="0.25">
      <c r="A60" s="39" t="s">
        <v>69</v>
      </c>
      <c r="B60" s="40">
        <v>39</v>
      </c>
      <c r="C60" s="8">
        <v>98811.48000000001</v>
      </c>
      <c r="D60" s="109">
        <f t="shared" si="18"/>
        <v>3853647.72</v>
      </c>
      <c r="E60" s="41">
        <v>99831.48000000001</v>
      </c>
      <c r="F60" s="109">
        <f t="shared" si="19"/>
        <v>3893427.72</v>
      </c>
      <c r="G60" s="42" t="s">
        <v>12</v>
      </c>
      <c r="J60" s="104"/>
    </row>
    <row r="61" spans="1:10" x14ac:dyDescent="0.25">
      <c r="A61" s="43" t="s">
        <v>71</v>
      </c>
      <c r="B61" s="44">
        <v>40.89</v>
      </c>
      <c r="C61" s="8">
        <v>95472</v>
      </c>
      <c r="D61" s="109">
        <f t="shared" si="18"/>
        <v>3903850.08</v>
      </c>
      <c r="E61" s="41">
        <v>96492</v>
      </c>
      <c r="F61" s="109">
        <f t="shared" si="19"/>
        <v>3945557.88</v>
      </c>
      <c r="G61" s="10" t="s">
        <v>12</v>
      </c>
      <c r="J61" s="104"/>
    </row>
    <row r="62" spans="1:10" x14ac:dyDescent="0.25">
      <c r="A62" s="47" t="s">
        <v>71</v>
      </c>
      <c r="B62" s="40">
        <v>43.2</v>
      </c>
      <c r="C62" s="8">
        <v>93432</v>
      </c>
      <c r="D62" s="109">
        <f t="shared" si="18"/>
        <v>4036262.4000000004</v>
      </c>
      <c r="E62" s="41">
        <v>94452</v>
      </c>
      <c r="F62" s="109">
        <f t="shared" si="19"/>
        <v>4080326.4000000004</v>
      </c>
      <c r="G62" s="42" t="s">
        <v>12</v>
      </c>
      <c r="J62" s="104"/>
    </row>
    <row r="63" spans="1:10" x14ac:dyDescent="0.25">
      <c r="A63" s="47" t="s">
        <v>71</v>
      </c>
      <c r="B63" s="40">
        <v>45.32</v>
      </c>
      <c r="C63" s="8">
        <v>92412</v>
      </c>
      <c r="D63" s="109">
        <f t="shared" si="18"/>
        <v>4188111.84</v>
      </c>
      <c r="E63" s="41">
        <v>93432</v>
      </c>
      <c r="F63" s="109">
        <f t="shared" si="19"/>
        <v>4234338.24</v>
      </c>
      <c r="G63" s="42" t="s">
        <v>12</v>
      </c>
      <c r="J63" s="104"/>
    </row>
    <row r="64" spans="1:10" x14ac:dyDescent="0.25">
      <c r="A64" s="47" t="s">
        <v>71</v>
      </c>
      <c r="B64" s="40">
        <v>48.45</v>
      </c>
      <c r="C64" s="8">
        <v>89135.760000000009</v>
      </c>
      <c r="D64" s="109">
        <f t="shared" si="18"/>
        <v>4318627.5720000006</v>
      </c>
      <c r="E64" s="41">
        <v>90155.760000000009</v>
      </c>
      <c r="F64" s="109">
        <f t="shared" si="19"/>
        <v>4368046.5720000006</v>
      </c>
      <c r="G64" s="42" t="s">
        <v>12</v>
      </c>
      <c r="J64" s="104"/>
    </row>
    <row r="65" spans="1:12" ht="15.75" thickBot="1" x14ac:dyDescent="0.3">
      <c r="A65" s="69" t="s">
        <v>71</v>
      </c>
      <c r="B65" s="70">
        <v>55.52</v>
      </c>
      <c r="C65" s="53">
        <v>83388.060000000012</v>
      </c>
      <c r="D65" s="107">
        <f t="shared" si="18"/>
        <v>4629705.0912000006</v>
      </c>
      <c r="E65" s="71">
        <v>84408.060000000012</v>
      </c>
      <c r="F65" s="107">
        <f t="shared" si="19"/>
        <v>4686335.491200001</v>
      </c>
      <c r="G65" s="26" t="s">
        <v>12</v>
      </c>
      <c r="J65" s="104"/>
    </row>
    <row r="67" spans="1:12" ht="19.5" thickBot="1" x14ac:dyDescent="0.35">
      <c r="A67" s="24" t="s">
        <v>101</v>
      </c>
      <c r="B67" s="2"/>
      <c r="C67" s="2"/>
      <c r="D67" s="2"/>
      <c r="E67" s="3"/>
      <c r="F67" s="2"/>
      <c r="G67" s="3"/>
      <c r="H67" s="3"/>
      <c r="I67" s="3"/>
      <c r="J67" s="3"/>
      <c r="K67" s="3"/>
      <c r="L67" s="1"/>
    </row>
    <row r="68" spans="1:12" ht="45" x14ac:dyDescent="0.25">
      <c r="A68" s="32" t="s">
        <v>0</v>
      </c>
      <c r="B68" s="33" t="s">
        <v>36</v>
      </c>
      <c r="C68" s="34" t="s">
        <v>37</v>
      </c>
      <c r="D68" s="35" t="s">
        <v>38</v>
      </c>
      <c r="E68" s="34" t="s">
        <v>39</v>
      </c>
      <c r="F68" s="35" t="s">
        <v>38</v>
      </c>
      <c r="G68" s="36" t="s">
        <v>40</v>
      </c>
    </row>
    <row r="69" spans="1:12" ht="15.75" thickBot="1" x14ac:dyDescent="0.3">
      <c r="A69" s="132" t="s">
        <v>76</v>
      </c>
      <c r="B69" s="133">
        <v>48.45</v>
      </c>
      <c r="C69" s="129"/>
      <c r="D69" s="130"/>
      <c r="E69" s="71">
        <f>F69/B69</f>
        <v>85929.384313725488</v>
      </c>
      <c r="F69" s="107">
        <v>4163278.6700000004</v>
      </c>
      <c r="G69" s="131" t="s">
        <v>75</v>
      </c>
      <c r="I69" s="18"/>
      <c r="J69" s="18"/>
      <c r="K69" s="18"/>
    </row>
    <row r="70" spans="1:12" x14ac:dyDescent="0.25">
      <c r="A70" s="47" t="s">
        <v>41</v>
      </c>
      <c r="B70" s="40">
        <v>28.07</v>
      </c>
      <c r="C70" s="8">
        <f>D70/B70</f>
        <v>102962.90000000001</v>
      </c>
      <c r="D70" s="123">
        <v>2890168.6030000001</v>
      </c>
      <c r="E70" s="138">
        <f t="shared" ref="E70:E98" si="20">F70/B70</f>
        <v>103912.90000000001</v>
      </c>
      <c r="F70" s="123">
        <v>2916835.1030000001</v>
      </c>
      <c r="G70" s="10" t="s">
        <v>12</v>
      </c>
      <c r="J70" s="104"/>
    </row>
    <row r="71" spans="1:12" ht="15.75" thickBot="1" x14ac:dyDescent="0.3">
      <c r="A71" s="51" t="s">
        <v>42</v>
      </c>
      <c r="B71" s="70">
        <v>55.6</v>
      </c>
      <c r="C71" s="53">
        <f t="shared" ref="C71:C98" si="21">D71/B71</f>
        <v>77665.349999999991</v>
      </c>
      <c r="D71" s="107">
        <v>4318193.46</v>
      </c>
      <c r="E71" s="137">
        <f t="shared" si="20"/>
        <v>78615.349999999991</v>
      </c>
      <c r="F71" s="107">
        <v>4371013.46</v>
      </c>
      <c r="G71" s="26" t="s">
        <v>12</v>
      </c>
      <c r="J71" s="104"/>
    </row>
    <row r="72" spans="1:12" x14ac:dyDescent="0.25">
      <c r="A72" s="43" t="s">
        <v>43</v>
      </c>
      <c r="B72" s="40">
        <v>55.6</v>
      </c>
      <c r="C72" s="45">
        <f t="shared" si="21"/>
        <v>77665.349999999991</v>
      </c>
      <c r="D72" s="123">
        <v>4318193.46</v>
      </c>
      <c r="E72" s="138">
        <f t="shared" si="20"/>
        <v>78615.349999999991</v>
      </c>
      <c r="F72" s="123">
        <v>4371013.46</v>
      </c>
      <c r="G72" s="42" t="s">
        <v>12</v>
      </c>
      <c r="J72" s="104"/>
    </row>
    <row r="73" spans="1:12" ht="15.75" thickBot="1" x14ac:dyDescent="0.3">
      <c r="A73" s="51" t="s">
        <v>44</v>
      </c>
      <c r="B73" s="52">
        <v>65.069999999999993</v>
      </c>
      <c r="C73" s="53">
        <f t="shared" si="21"/>
        <v>72915.349999999991</v>
      </c>
      <c r="D73" s="107">
        <v>4744601.8244999992</v>
      </c>
      <c r="E73" s="137">
        <f t="shared" si="20"/>
        <v>73865.349999999991</v>
      </c>
      <c r="F73" s="107">
        <v>4806418.3244999992</v>
      </c>
      <c r="G73" s="54" t="s">
        <v>12</v>
      </c>
      <c r="J73" s="104"/>
    </row>
    <row r="74" spans="1:12" x14ac:dyDescent="0.25">
      <c r="A74" s="43" t="s">
        <v>45</v>
      </c>
      <c r="B74" s="44">
        <v>34.630000000000003</v>
      </c>
      <c r="C74" s="45">
        <f t="shared" si="21"/>
        <v>95763.8</v>
      </c>
      <c r="D74" s="123">
        <v>3316300.3940000003</v>
      </c>
      <c r="E74" s="138">
        <f t="shared" si="20"/>
        <v>96713.8</v>
      </c>
      <c r="F74" s="123">
        <v>3349198.8940000003</v>
      </c>
      <c r="G74" s="42" t="s">
        <v>12</v>
      </c>
      <c r="J74" s="104"/>
    </row>
    <row r="75" spans="1:12" x14ac:dyDescent="0.25">
      <c r="A75" s="43" t="s">
        <v>46</v>
      </c>
      <c r="B75" s="40">
        <v>48.45</v>
      </c>
      <c r="C75" s="8">
        <f t="shared" si="21"/>
        <v>83018.600000000006</v>
      </c>
      <c r="D75" s="109">
        <v>4022251.1700000004</v>
      </c>
      <c r="E75" s="41">
        <f t="shared" si="20"/>
        <v>83968.6</v>
      </c>
      <c r="F75" s="109">
        <v>4068278.6700000004</v>
      </c>
      <c r="G75" s="42" t="s">
        <v>12</v>
      </c>
      <c r="J75" s="104"/>
    </row>
    <row r="76" spans="1:12" x14ac:dyDescent="0.25">
      <c r="A76" s="43" t="s">
        <v>46</v>
      </c>
      <c r="B76" s="40">
        <v>55.6</v>
      </c>
      <c r="C76" s="8">
        <f t="shared" si="21"/>
        <v>77665.349999999991</v>
      </c>
      <c r="D76" s="109">
        <v>4318193.46</v>
      </c>
      <c r="E76" s="41">
        <f t="shared" si="20"/>
        <v>78615.349999999991</v>
      </c>
      <c r="F76" s="109">
        <v>4371013.46</v>
      </c>
      <c r="G76" s="42" t="s">
        <v>12</v>
      </c>
      <c r="J76" s="104"/>
    </row>
    <row r="77" spans="1:12" x14ac:dyDescent="0.25">
      <c r="A77" s="47" t="s">
        <v>47</v>
      </c>
      <c r="B77" s="48">
        <v>60.64</v>
      </c>
      <c r="C77" s="8">
        <f t="shared" si="21"/>
        <v>74815.350000000006</v>
      </c>
      <c r="D77" s="109">
        <v>4536802.824</v>
      </c>
      <c r="E77" s="12"/>
      <c r="F77" s="109"/>
      <c r="G77" s="42" t="s">
        <v>12</v>
      </c>
      <c r="J77" s="104"/>
    </row>
    <row r="78" spans="1:12" ht="15.75" thickBot="1" x14ac:dyDescent="0.3">
      <c r="A78" s="51" t="s">
        <v>47</v>
      </c>
      <c r="B78" s="52">
        <v>65.069999999999993</v>
      </c>
      <c r="C78" s="53">
        <f t="shared" si="21"/>
        <v>72915.349999999991</v>
      </c>
      <c r="D78" s="107">
        <v>4744601.8244999992</v>
      </c>
      <c r="E78" s="137">
        <f t="shared" si="20"/>
        <v>73865.349999999991</v>
      </c>
      <c r="F78" s="107">
        <v>4806418.3244999992</v>
      </c>
      <c r="G78" s="26" t="s">
        <v>12</v>
      </c>
      <c r="J78" s="104"/>
    </row>
    <row r="79" spans="1:12" x14ac:dyDescent="0.25">
      <c r="A79" s="65" t="s">
        <v>60</v>
      </c>
      <c r="B79" s="66">
        <v>18.95</v>
      </c>
      <c r="C79" s="125">
        <f t="shared" si="21"/>
        <v>113145</v>
      </c>
      <c r="D79" s="126">
        <v>2144097.75</v>
      </c>
      <c r="E79" s="67">
        <f t="shared" si="20"/>
        <v>114095</v>
      </c>
      <c r="F79" s="126">
        <v>2162100.25</v>
      </c>
      <c r="G79" s="124" t="s">
        <v>12</v>
      </c>
      <c r="J79" s="104"/>
    </row>
    <row r="80" spans="1:12" x14ac:dyDescent="0.25">
      <c r="A80" s="60" t="s">
        <v>60</v>
      </c>
      <c r="B80" s="61">
        <v>20.67</v>
      </c>
      <c r="C80" s="62">
        <f t="shared" si="21"/>
        <v>110294.99999999999</v>
      </c>
      <c r="D80" s="122">
        <v>2279797.65</v>
      </c>
      <c r="E80" s="62">
        <f t="shared" si="20"/>
        <v>111244.99999999999</v>
      </c>
      <c r="F80" s="122">
        <v>2299434.15</v>
      </c>
      <c r="G80" s="63" t="s">
        <v>12</v>
      </c>
      <c r="J80" s="104"/>
    </row>
    <row r="81" spans="1:10" x14ac:dyDescent="0.25">
      <c r="A81" s="43" t="s">
        <v>59</v>
      </c>
      <c r="B81" s="44">
        <v>34.630000000000003</v>
      </c>
      <c r="C81" s="8">
        <f t="shared" si="21"/>
        <v>95763.8</v>
      </c>
      <c r="D81" s="109">
        <v>3316300.3940000003</v>
      </c>
      <c r="E81" s="41">
        <f t="shared" si="20"/>
        <v>96713.8</v>
      </c>
      <c r="F81" s="109">
        <v>3349198.8940000003</v>
      </c>
      <c r="G81" s="42" t="s">
        <v>12</v>
      </c>
      <c r="J81" s="104"/>
    </row>
    <row r="82" spans="1:10" x14ac:dyDescent="0.25">
      <c r="A82" s="47" t="s">
        <v>62</v>
      </c>
      <c r="B82" s="40">
        <v>38.25</v>
      </c>
      <c r="C82" s="8">
        <f t="shared" si="21"/>
        <v>92245</v>
      </c>
      <c r="D82" s="109">
        <v>3528371.25</v>
      </c>
      <c r="E82" s="41">
        <f t="shared" si="20"/>
        <v>93195</v>
      </c>
      <c r="F82" s="109">
        <v>3564708.75</v>
      </c>
      <c r="G82" s="42" t="s">
        <v>12</v>
      </c>
      <c r="J82" s="104"/>
    </row>
    <row r="83" spans="1:10" x14ac:dyDescent="0.25">
      <c r="A83" s="39" t="s">
        <v>59</v>
      </c>
      <c r="B83" s="40">
        <v>39</v>
      </c>
      <c r="C83" s="8">
        <f t="shared" si="21"/>
        <v>92030.3</v>
      </c>
      <c r="D83" s="109">
        <v>3589181.7</v>
      </c>
      <c r="E83" s="41">
        <f t="shared" si="20"/>
        <v>92980.3</v>
      </c>
      <c r="F83" s="109">
        <v>3626231.7</v>
      </c>
      <c r="G83" s="42" t="s">
        <v>12</v>
      </c>
      <c r="J83" s="104"/>
    </row>
    <row r="84" spans="1:10" x14ac:dyDescent="0.25">
      <c r="A84" s="43" t="s">
        <v>63</v>
      </c>
      <c r="B84" s="44">
        <v>40.89</v>
      </c>
      <c r="C84" s="8">
        <f t="shared" si="21"/>
        <v>88920</v>
      </c>
      <c r="D84" s="109">
        <v>3635938.8</v>
      </c>
      <c r="E84" s="41">
        <f t="shared" si="20"/>
        <v>89870</v>
      </c>
      <c r="F84" s="109">
        <v>3674784.3</v>
      </c>
      <c r="G84" s="10" t="s">
        <v>12</v>
      </c>
      <c r="J84" s="104"/>
    </row>
    <row r="85" spans="1:10" x14ac:dyDescent="0.25">
      <c r="A85" s="47" t="s">
        <v>63</v>
      </c>
      <c r="B85" s="40">
        <v>43.2</v>
      </c>
      <c r="C85" s="8">
        <f t="shared" si="21"/>
        <v>87020</v>
      </c>
      <c r="D85" s="109">
        <v>3759264.0000000005</v>
      </c>
      <c r="E85" s="55">
        <f t="shared" si="20"/>
        <v>87970</v>
      </c>
      <c r="F85" s="109">
        <v>3800304.0000000005</v>
      </c>
      <c r="G85" s="42" t="s">
        <v>12</v>
      </c>
      <c r="J85" s="104"/>
    </row>
    <row r="86" spans="1:10" x14ac:dyDescent="0.25">
      <c r="A86" s="47" t="s">
        <v>63</v>
      </c>
      <c r="B86" s="40">
        <v>45.32</v>
      </c>
      <c r="C86" s="8">
        <f t="shared" si="21"/>
        <v>86070</v>
      </c>
      <c r="D86" s="109">
        <v>3900692.4</v>
      </c>
      <c r="E86" s="41">
        <f t="shared" si="20"/>
        <v>87020</v>
      </c>
      <c r="F86" s="109">
        <v>3943746.4</v>
      </c>
      <c r="G86" s="42" t="s">
        <v>12</v>
      </c>
      <c r="J86" s="104"/>
    </row>
    <row r="87" spans="1:10" x14ac:dyDescent="0.25">
      <c r="A87" s="47" t="s">
        <v>63</v>
      </c>
      <c r="B87" s="40">
        <v>48.45</v>
      </c>
      <c r="C87" s="8">
        <f t="shared" si="21"/>
        <v>83018.600000000006</v>
      </c>
      <c r="D87" s="109">
        <v>4022251.1700000004</v>
      </c>
      <c r="E87" s="41">
        <f t="shared" si="20"/>
        <v>83968.6</v>
      </c>
      <c r="F87" s="109">
        <v>4068278.6700000004</v>
      </c>
      <c r="G87" s="42" t="s">
        <v>12</v>
      </c>
      <c r="J87" s="104"/>
    </row>
    <row r="88" spans="1:10" ht="15.75" thickBot="1" x14ac:dyDescent="0.3">
      <c r="A88" s="69" t="s">
        <v>63</v>
      </c>
      <c r="B88" s="70">
        <v>55.52</v>
      </c>
      <c r="C88" s="53">
        <f t="shared" si="21"/>
        <v>77665.350000000006</v>
      </c>
      <c r="D88" s="107">
        <v>4311980.2320000008</v>
      </c>
      <c r="E88" s="137">
        <f t="shared" si="20"/>
        <v>78615.350000000006</v>
      </c>
      <c r="F88" s="107">
        <v>4364724.2320000008</v>
      </c>
      <c r="G88" s="26" t="s">
        <v>12</v>
      </c>
      <c r="J88" s="104"/>
    </row>
    <row r="89" spans="1:10" x14ac:dyDescent="0.25">
      <c r="A89" s="65" t="s">
        <v>68</v>
      </c>
      <c r="B89" s="66">
        <v>18.95</v>
      </c>
      <c r="C89" s="125">
        <f t="shared" si="21"/>
        <v>113145</v>
      </c>
      <c r="D89" s="126">
        <v>2144097.75</v>
      </c>
      <c r="E89" s="67">
        <f t="shared" si="20"/>
        <v>114095</v>
      </c>
      <c r="F89" s="126">
        <v>2162100.25</v>
      </c>
      <c r="G89" s="68" t="s">
        <v>12</v>
      </c>
      <c r="J89" s="104"/>
    </row>
    <row r="90" spans="1:10" x14ac:dyDescent="0.25">
      <c r="A90" s="60" t="s">
        <v>68</v>
      </c>
      <c r="B90" s="61">
        <v>20.67</v>
      </c>
      <c r="C90" s="62">
        <f t="shared" si="21"/>
        <v>110294.99999999999</v>
      </c>
      <c r="D90" s="122">
        <v>2279797.65</v>
      </c>
      <c r="E90" s="62">
        <f t="shared" si="20"/>
        <v>111244.99999999999</v>
      </c>
      <c r="F90" s="122">
        <v>2299434.15</v>
      </c>
      <c r="G90" s="63" t="s">
        <v>12</v>
      </c>
      <c r="J90" s="104"/>
    </row>
    <row r="91" spans="1:10" x14ac:dyDescent="0.25">
      <c r="A91" s="43" t="s">
        <v>69</v>
      </c>
      <c r="B91" s="44">
        <v>34.630000000000003</v>
      </c>
      <c r="C91" s="8">
        <f t="shared" si="21"/>
        <v>95763.8</v>
      </c>
      <c r="D91" s="109">
        <v>3316300.3940000003</v>
      </c>
      <c r="E91" s="41">
        <f t="shared" si="20"/>
        <v>96713.8</v>
      </c>
      <c r="F91" s="109">
        <v>3349198.8940000003</v>
      </c>
      <c r="G91" s="42" t="s">
        <v>12</v>
      </c>
      <c r="J91" s="104"/>
    </row>
    <row r="92" spans="1:10" x14ac:dyDescent="0.25">
      <c r="A92" s="47" t="s">
        <v>70</v>
      </c>
      <c r="B92" s="40">
        <v>38.25</v>
      </c>
      <c r="C92" s="8">
        <f t="shared" si="21"/>
        <v>92245</v>
      </c>
      <c r="D92" s="109">
        <v>3528371.25</v>
      </c>
      <c r="E92" s="41">
        <f t="shared" si="20"/>
        <v>93195</v>
      </c>
      <c r="F92" s="109">
        <v>3564708.75</v>
      </c>
      <c r="G92" s="42" t="s">
        <v>12</v>
      </c>
      <c r="J92" s="104"/>
    </row>
    <row r="93" spans="1:10" x14ac:dyDescent="0.25">
      <c r="A93" s="39" t="s">
        <v>69</v>
      </c>
      <c r="B93" s="40">
        <v>39</v>
      </c>
      <c r="C93" s="8">
        <f t="shared" si="21"/>
        <v>92030.3</v>
      </c>
      <c r="D93" s="109">
        <v>3589181.7</v>
      </c>
      <c r="E93" s="41">
        <f t="shared" si="20"/>
        <v>92980.3</v>
      </c>
      <c r="F93" s="109">
        <v>3626231.7</v>
      </c>
      <c r="G93" s="42" t="s">
        <v>12</v>
      </c>
      <c r="J93" s="104"/>
    </row>
    <row r="94" spans="1:10" x14ac:dyDescent="0.25">
      <c r="A94" s="43" t="s">
        <v>71</v>
      </c>
      <c r="B94" s="44">
        <v>40.89</v>
      </c>
      <c r="C94" s="8">
        <f t="shared" si="21"/>
        <v>88920</v>
      </c>
      <c r="D94" s="109">
        <v>3635938.8</v>
      </c>
      <c r="E94" s="41">
        <f t="shared" si="20"/>
        <v>89870</v>
      </c>
      <c r="F94" s="109">
        <v>3674784.3</v>
      </c>
      <c r="G94" s="10" t="s">
        <v>12</v>
      </c>
      <c r="J94" s="104"/>
    </row>
    <row r="95" spans="1:10" x14ac:dyDescent="0.25">
      <c r="A95" s="47" t="s">
        <v>71</v>
      </c>
      <c r="B95" s="40">
        <v>43.2</v>
      </c>
      <c r="C95" s="8">
        <f t="shared" si="21"/>
        <v>87020</v>
      </c>
      <c r="D95" s="109">
        <v>3759264.0000000005</v>
      </c>
      <c r="E95" s="41">
        <f t="shared" si="20"/>
        <v>87970</v>
      </c>
      <c r="F95" s="109">
        <v>3800304.0000000005</v>
      </c>
      <c r="G95" s="42" t="s">
        <v>12</v>
      </c>
      <c r="J95" s="104"/>
    </row>
    <row r="96" spans="1:10" x14ac:dyDescent="0.25">
      <c r="A96" s="47" t="s">
        <v>71</v>
      </c>
      <c r="B96" s="40">
        <v>45.32</v>
      </c>
      <c r="C96" s="8">
        <f t="shared" si="21"/>
        <v>86070</v>
      </c>
      <c r="D96" s="109">
        <v>3900692.4</v>
      </c>
      <c r="E96" s="41">
        <f t="shared" si="20"/>
        <v>87020</v>
      </c>
      <c r="F96" s="109">
        <v>3943746.4</v>
      </c>
      <c r="G96" s="42" t="s">
        <v>12</v>
      </c>
      <c r="J96" s="104"/>
    </row>
    <row r="97" spans="1:10" x14ac:dyDescent="0.25">
      <c r="A97" s="47" t="s">
        <v>71</v>
      </c>
      <c r="B97" s="40">
        <v>48.45</v>
      </c>
      <c r="C97" s="8">
        <f t="shared" si="21"/>
        <v>83018.600000000006</v>
      </c>
      <c r="D97" s="109">
        <v>4022251.1700000004</v>
      </c>
      <c r="E97" s="41">
        <f t="shared" si="20"/>
        <v>83968.6</v>
      </c>
      <c r="F97" s="109">
        <v>4068278.6700000004</v>
      </c>
      <c r="G97" s="42" t="s">
        <v>12</v>
      </c>
      <c r="J97" s="104"/>
    </row>
    <row r="98" spans="1:10" ht="15.75" thickBot="1" x14ac:dyDescent="0.3">
      <c r="A98" s="69" t="s">
        <v>71</v>
      </c>
      <c r="B98" s="70">
        <v>55.52</v>
      </c>
      <c r="C98" s="53">
        <f t="shared" si="21"/>
        <v>77665.350000000006</v>
      </c>
      <c r="D98" s="107">
        <v>4311980.2320000008</v>
      </c>
      <c r="E98" s="137">
        <f t="shared" si="20"/>
        <v>78615.350000000006</v>
      </c>
      <c r="F98" s="107">
        <v>4364724.2320000008</v>
      </c>
      <c r="G98" s="26" t="s">
        <v>12</v>
      </c>
      <c r="J98" s="104"/>
    </row>
  </sheetData>
  <pageMargins left="0.51181102362204722" right="0.11811023622047245" top="0.35433070866141736" bottom="0.35433070866141736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5"/>
  <sheetViews>
    <sheetView tabSelected="1" workbookViewId="0">
      <selection activeCell="E11" sqref="E11"/>
    </sheetView>
  </sheetViews>
  <sheetFormatPr defaultRowHeight="15" x14ac:dyDescent="0.25"/>
  <cols>
    <col min="1" max="1" width="39" customWidth="1"/>
    <col min="2" max="2" width="11.7109375" customWidth="1"/>
    <col min="3" max="3" width="17.140625" customWidth="1"/>
    <col min="4" max="4" width="23.85546875" customWidth="1"/>
    <col min="5" max="5" width="22.7109375" customWidth="1"/>
    <col min="6" max="6" width="26.140625" customWidth="1"/>
  </cols>
  <sheetData>
    <row r="1" spans="1:6" s="2" customFormat="1" ht="19.5" thickBot="1" x14ac:dyDescent="0.35">
      <c r="A1" s="11" t="s">
        <v>102</v>
      </c>
    </row>
    <row r="2" spans="1:6" ht="73.5" customHeight="1" x14ac:dyDescent="0.25">
      <c r="A2" s="154" t="s">
        <v>48</v>
      </c>
      <c r="B2" s="155" t="s">
        <v>49</v>
      </c>
      <c r="C2" s="155" t="s">
        <v>50</v>
      </c>
      <c r="D2" s="155" t="s">
        <v>77</v>
      </c>
      <c r="E2" s="155" t="s">
        <v>74</v>
      </c>
      <c r="F2" s="156" t="s">
        <v>89</v>
      </c>
    </row>
    <row r="3" spans="1:6" ht="32.25" thickBot="1" x14ac:dyDescent="0.3">
      <c r="A3" s="102" t="s">
        <v>90</v>
      </c>
      <c r="B3" s="57" t="s">
        <v>54</v>
      </c>
      <c r="C3" s="57" t="s">
        <v>55</v>
      </c>
      <c r="D3" s="128">
        <v>5615000</v>
      </c>
      <c r="E3" s="128">
        <f>D3*102%</f>
        <v>5727300</v>
      </c>
      <c r="F3" s="58">
        <f>D3*0.95</f>
        <v>5334250</v>
      </c>
    </row>
    <row r="4" spans="1:6" ht="31.5" x14ac:dyDescent="0.25">
      <c r="A4" s="101" t="s">
        <v>91</v>
      </c>
      <c r="B4" s="56" t="s">
        <v>51</v>
      </c>
      <c r="C4" s="56" t="s">
        <v>52</v>
      </c>
      <c r="D4" s="127">
        <v>6750000</v>
      </c>
      <c r="E4" s="127">
        <f>D4*102%</f>
        <v>6885000</v>
      </c>
      <c r="F4" s="72">
        <f>D4*0.95</f>
        <v>6412500</v>
      </c>
    </row>
    <row r="5" spans="1:6" ht="32.25" thickBot="1" x14ac:dyDescent="0.3">
      <c r="A5" s="102" t="s">
        <v>92</v>
      </c>
      <c r="B5" s="57" t="s">
        <v>51</v>
      </c>
      <c r="C5" s="57" t="s">
        <v>53</v>
      </c>
      <c r="D5" s="128">
        <v>6900000</v>
      </c>
      <c r="E5" s="128">
        <f>D5*102%</f>
        <v>7038000</v>
      </c>
      <c r="F5" s="58">
        <f>D5*0.95</f>
        <v>6555000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D17" sqref="D17"/>
    </sheetView>
  </sheetViews>
  <sheetFormatPr defaultRowHeight="15" x14ac:dyDescent="0.25"/>
  <cols>
    <col min="1" max="1" width="22.85546875" customWidth="1"/>
    <col min="2" max="2" width="10.42578125" customWidth="1"/>
    <col min="3" max="3" width="14.42578125" customWidth="1"/>
    <col min="4" max="4" width="16" customWidth="1"/>
    <col min="5" max="5" width="17.7109375" customWidth="1"/>
    <col min="6" max="6" width="19" customWidth="1"/>
    <col min="7" max="7" width="36.28515625" customWidth="1"/>
    <col min="8" max="8" width="28.5703125" customWidth="1"/>
  </cols>
  <sheetData>
    <row r="1" spans="1:8" ht="19.5" thickBot="1" x14ac:dyDescent="0.35">
      <c r="A1" s="11" t="s">
        <v>88</v>
      </c>
    </row>
    <row r="2" spans="1:8" s="150" customFormat="1" ht="99" customHeight="1" x14ac:dyDescent="0.25">
      <c r="A2" s="149" t="s">
        <v>0</v>
      </c>
      <c r="B2" s="34" t="s">
        <v>1</v>
      </c>
      <c r="C2" s="34" t="s">
        <v>37</v>
      </c>
      <c r="D2" s="35" t="s">
        <v>77</v>
      </c>
      <c r="E2" s="35" t="s">
        <v>74</v>
      </c>
      <c r="F2" s="35" t="s">
        <v>87</v>
      </c>
      <c r="G2" s="35" t="s">
        <v>40</v>
      </c>
      <c r="H2" s="36" t="s">
        <v>86</v>
      </c>
    </row>
    <row r="3" spans="1:8" x14ac:dyDescent="0.25">
      <c r="A3" s="140" t="s">
        <v>83</v>
      </c>
      <c r="B3" s="139">
        <v>28.07</v>
      </c>
      <c r="C3" s="145">
        <f>D3/B3</f>
        <v>111944.52226576417</v>
      </c>
      <c r="D3" s="145">
        <v>3142282.74</v>
      </c>
      <c r="E3" s="151">
        <f>D3*102%</f>
        <v>3205128.3948000004</v>
      </c>
      <c r="F3" s="151">
        <f>D3*95%</f>
        <v>2985168.6030000001</v>
      </c>
      <c r="G3" s="147" t="s">
        <v>75</v>
      </c>
      <c r="H3" s="141" t="s">
        <v>79</v>
      </c>
    </row>
    <row r="4" spans="1:8" x14ac:dyDescent="0.25">
      <c r="A4" s="140" t="s">
        <v>82</v>
      </c>
      <c r="B4" s="139">
        <v>40.89</v>
      </c>
      <c r="C4" s="145">
        <f>D4/B4</f>
        <v>99713.964294448524</v>
      </c>
      <c r="D4" s="145">
        <v>4077304</v>
      </c>
      <c r="E4" s="151">
        <f t="shared" ref="E4:E6" si="0">D4*102%</f>
        <v>4158850.08</v>
      </c>
      <c r="F4" s="151">
        <f t="shared" ref="F4:F6" si="1">D4*95%</f>
        <v>3873438.8</v>
      </c>
      <c r="G4" s="147" t="s">
        <v>78</v>
      </c>
      <c r="H4" s="141" t="s">
        <v>80</v>
      </c>
    </row>
    <row r="5" spans="1:8" x14ac:dyDescent="0.25">
      <c r="A5" s="140" t="s">
        <v>84</v>
      </c>
      <c r="B5" s="139">
        <v>45.32</v>
      </c>
      <c r="C5" s="145">
        <v>90600</v>
      </c>
      <c r="D5" s="145">
        <f t="shared" ref="D5:D6" si="2">C5*B5</f>
        <v>4105992</v>
      </c>
      <c r="E5" s="151">
        <f t="shared" si="0"/>
        <v>4188111.84</v>
      </c>
      <c r="F5" s="151">
        <f t="shared" si="1"/>
        <v>3900692.4</v>
      </c>
      <c r="G5" s="147" t="s">
        <v>12</v>
      </c>
      <c r="H5" s="141" t="s">
        <v>81</v>
      </c>
    </row>
    <row r="6" spans="1:8" ht="15.75" thickBot="1" x14ac:dyDescent="0.3">
      <c r="A6" s="142" t="s">
        <v>85</v>
      </c>
      <c r="B6" s="143">
        <v>48.45</v>
      </c>
      <c r="C6" s="146">
        <v>87388</v>
      </c>
      <c r="D6" s="146">
        <f t="shared" si="2"/>
        <v>4233948.6000000006</v>
      </c>
      <c r="E6" s="152">
        <f t="shared" si="0"/>
        <v>4318627.5720000006</v>
      </c>
      <c r="F6" s="152">
        <f t="shared" si="1"/>
        <v>4022251.1700000004</v>
      </c>
      <c r="G6" s="148" t="s">
        <v>12</v>
      </c>
      <c r="H6" s="144" t="s">
        <v>81</v>
      </c>
    </row>
    <row r="10" spans="1:8" x14ac:dyDescent="0.25">
      <c r="D10" s="18"/>
      <c r="E10" s="18"/>
      <c r="F10" s="18"/>
    </row>
    <row r="11" spans="1:8" x14ac:dyDescent="0.25">
      <c r="D11" s="18"/>
      <c r="E11" s="18"/>
      <c r="F11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ЖК Волга Лайф</vt:lpstr>
      <vt:lpstr>ЖК Лесная Мелодия 3</vt:lpstr>
      <vt:lpstr>ЖК Медовый</vt:lpstr>
      <vt:lpstr>Кольцово</vt:lpstr>
      <vt:lpstr>ПИФ МЕдовый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2023-12-08T07:49:08Z</cp:lastPrinted>
  <dcterms:created xsi:type="dcterms:W3CDTF">2019-02-27T13:48:07Z</dcterms:created>
  <dcterms:modified xsi:type="dcterms:W3CDTF">2024-02-26T07:56:52Z</dcterms:modified>
</cp:coreProperties>
</file>